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XAdmin\Desktop\"/>
    </mc:Choice>
  </mc:AlternateContent>
  <bookViews>
    <workbookView xWindow="0" yWindow="0" windowWidth="0" windowHeight="0"/>
  </bookViews>
  <sheets>
    <sheet name="Rekapitulace stavby" sheetId="1" r:id="rId1"/>
    <sheet name="2025-07 - SPS Klatov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'2025-07 - SPS Klatovy'!$C$120:$K$197</definedName>
    <definedName name="_xlnm.Print_Area" localSheetId="1">'2025-07 - SPS Klatovy'!$C$4:$J$76,'2025-07 - SPS Klatovy'!$C$82:$J$104,'2025-07 - SPS Klatovy'!$C$110:$J$197</definedName>
    <definedName name="_xlnm.Print_Titles" localSheetId="1">'2025-07 - SPS Klatovy'!$120:$120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7"/>
  <c r="F115"/>
  <c r="E113"/>
  <c r="F89"/>
  <c r="F87"/>
  <c r="E85"/>
  <c r="J22"/>
  <c r="E22"/>
  <c r="J90"/>
  <c r="J21"/>
  <c r="J19"/>
  <c r="E19"/>
  <c r="J117"/>
  <c r="J18"/>
  <c r="J16"/>
  <c r="E16"/>
  <c r="F118"/>
  <c r="J15"/>
  <c r="J10"/>
  <c r="J115"/>
  <c i="1" r="L90"/>
  <c r="AM90"/>
  <c r="AM89"/>
  <c r="L89"/>
  <c r="AM87"/>
  <c r="L87"/>
  <c r="L85"/>
  <c r="L84"/>
  <c i="2" r="BK197"/>
  <c r="BK195"/>
  <c r="BK191"/>
  <c r="J188"/>
  <c r="J186"/>
  <c r="J185"/>
  <c r="J183"/>
  <c r="BK181"/>
  <c r="J179"/>
  <c r="BK177"/>
  <c r="J174"/>
  <c r="BK171"/>
  <c r="BK169"/>
  <c r="J166"/>
  <c r="BK163"/>
  <c r="BK160"/>
  <c r="BK158"/>
  <c r="J156"/>
  <c r="BK154"/>
  <c r="BK151"/>
  <c r="J149"/>
  <c r="BK147"/>
  <c r="BK145"/>
  <c r="BK143"/>
  <c r="J141"/>
  <c r="BK139"/>
  <c r="BK137"/>
  <c r="BK135"/>
  <c r="BK133"/>
  <c r="J131"/>
  <c r="BK127"/>
  <c r="J125"/>
  <c r="J197"/>
  <c r="J195"/>
  <c r="J194"/>
  <c r="BK190"/>
  <c r="BK187"/>
  <c r="J184"/>
  <c r="J182"/>
  <c r="J180"/>
  <c r="J178"/>
  <c r="BK176"/>
  <c r="J172"/>
  <c r="BK170"/>
  <c r="J168"/>
  <c r="J165"/>
  <c r="J162"/>
  <c r="BK159"/>
  <c r="J157"/>
  <c r="BK155"/>
  <c r="BK152"/>
  <c r="J150"/>
  <c r="J148"/>
  <c r="J146"/>
  <c r="BK144"/>
  <c r="BK142"/>
  <c r="J140"/>
  <c r="BK138"/>
  <c r="J136"/>
  <c r="BK134"/>
  <c r="BK132"/>
  <c r="J128"/>
  <c r="BK126"/>
  <c r="BK124"/>
  <c r="BK196"/>
  <c r="BK192"/>
  <c r="J190"/>
  <c r="J187"/>
  <c r="BK185"/>
  <c r="BK184"/>
  <c r="BK182"/>
  <c r="BK180"/>
  <c r="BK178"/>
  <c r="J176"/>
  <c r="BK172"/>
  <c r="J170"/>
  <c r="BK168"/>
  <c r="BK165"/>
  <c r="BK162"/>
  <c r="J159"/>
  <c r="BK157"/>
  <c r="J155"/>
  <c r="J152"/>
  <c r="BK150"/>
  <c r="BK148"/>
  <c r="BK146"/>
  <c r="J144"/>
  <c r="J142"/>
  <c r="BK140"/>
  <c r="J138"/>
  <c r="BK136"/>
  <c r="J134"/>
  <c r="J132"/>
  <c r="BK128"/>
  <c r="J126"/>
  <c r="J124"/>
  <c r="J196"/>
  <c r="BK194"/>
  <c r="J192"/>
  <c r="J191"/>
  <c r="BK188"/>
  <c r="BK186"/>
  <c r="BK183"/>
  <c r="J181"/>
  <c r="BK179"/>
  <c r="J177"/>
  <c r="BK174"/>
  <c r="J171"/>
  <c r="J169"/>
  <c r="BK166"/>
  <c r="J163"/>
  <c r="J160"/>
  <c r="J158"/>
  <c r="BK156"/>
  <c r="J154"/>
  <c r="J151"/>
  <c r="BK149"/>
  <c r="J147"/>
  <c r="J145"/>
  <c r="J143"/>
  <c r="BK141"/>
  <c r="J139"/>
  <c r="J137"/>
  <c r="J135"/>
  <c r="J133"/>
  <c r="BK131"/>
  <c r="J127"/>
  <c r="BK125"/>
  <c i="1" r="AS94"/>
  <c i="2" l="1" r="R123"/>
  <c r="R122"/>
  <c r="BK130"/>
  <c r="BK129"/>
  <c r="J129"/>
  <c r="J97"/>
  <c r="R130"/>
  <c r="BK153"/>
  <c r="J153"/>
  <c r="J99"/>
  <c r="P153"/>
  <c r="T153"/>
  <c r="R167"/>
  <c r="BK175"/>
  <c r="J175"/>
  <c r="J101"/>
  <c r="R175"/>
  <c r="BK189"/>
  <c r="J189"/>
  <c r="J102"/>
  <c r="R189"/>
  <c r="BK193"/>
  <c r="J193"/>
  <c r="J103"/>
  <c r="R193"/>
  <c r="BK123"/>
  <c r="BK122"/>
  <c r="J122"/>
  <c r="J95"/>
  <c r="P123"/>
  <c r="P122"/>
  <c r="T123"/>
  <c r="T122"/>
  <c r="P130"/>
  <c r="T130"/>
  <c r="R153"/>
  <c r="BK167"/>
  <c r="J167"/>
  <c r="J100"/>
  <c r="P167"/>
  <c r="T167"/>
  <c r="P175"/>
  <c r="T175"/>
  <c r="P189"/>
  <c r="T189"/>
  <c r="P193"/>
  <c r="T193"/>
  <c r="J89"/>
  <c r="J118"/>
  <c r="BE124"/>
  <c r="BE125"/>
  <c r="BE126"/>
  <c r="BE131"/>
  <c r="BE133"/>
  <c r="BE136"/>
  <c r="BE141"/>
  <c r="BE142"/>
  <c r="BE148"/>
  <c r="BE151"/>
  <c r="BE152"/>
  <c r="BE154"/>
  <c r="BE160"/>
  <c r="BE165"/>
  <c r="BE169"/>
  <c r="BE170"/>
  <c r="BE172"/>
  <c r="BE174"/>
  <c r="BE178"/>
  <c r="BE182"/>
  <c r="BE184"/>
  <c r="BE185"/>
  <c r="BE186"/>
  <c r="BE187"/>
  <c r="BE188"/>
  <c r="BE190"/>
  <c r="BE191"/>
  <c r="BE196"/>
  <c r="J87"/>
  <c r="F90"/>
  <c r="BE127"/>
  <c r="BE128"/>
  <c r="BE132"/>
  <c r="BE134"/>
  <c r="BE135"/>
  <c r="BE137"/>
  <c r="BE138"/>
  <c r="BE139"/>
  <c r="BE140"/>
  <c r="BE143"/>
  <c r="BE144"/>
  <c r="BE145"/>
  <c r="BE146"/>
  <c r="BE147"/>
  <c r="BE149"/>
  <c r="BE150"/>
  <c r="BE155"/>
  <c r="BE156"/>
  <c r="BE157"/>
  <c r="BE158"/>
  <c r="BE159"/>
  <c r="BE162"/>
  <c r="BE163"/>
  <c r="BE166"/>
  <c r="BE168"/>
  <c r="BE171"/>
  <c r="BE176"/>
  <c r="BE177"/>
  <c r="BE179"/>
  <c r="BE180"/>
  <c r="BE181"/>
  <c r="BE183"/>
  <c r="BE192"/>
  <c r="BE194"/>
  <c r="BE195"/>
  <c r="BE197"/>
  <c r="F34"/>
  <c i="1" r="BC95"/>
  <c r="BC94"/>
  <c r="AY94"/>
  <c i="2" r="J32"/>
  <c i="1" r="AW95"/>
  <c i="2" r="F35"/>
  <c i="1" r="BD95"/>
  <c r="BD94"/>
  <c r="W33"/>
  <c i="2" r="F32"/>
  <c i="1" r="BA95"/>
  <c r="BA94"/>
  <c r="W30"/>
  <c i="2" r="F33"/>
  <c i="1" r="BB95"/>
  <c r="BB94"/>
  <c r="W31"/>
  <c i="2" l="1" r="T129"/>
  <c r="P129"/>
  <c r="T121"/>
  <c r="P121"/>
  <c i="1" r="AU95"/>
  <c i="2" r="R129"/>
  <c r="R121"/>
  <c r="BK121"/>
  <c r="J121"/>
  <c r="J123"/>
  <c r="J96"/>
  <c r="J130"/>
  <c r="J98"/>
  <c i="1" r="AU94"/>
  <c i="2" r="J28"/>
  <c i="1" r="AG95"/>
  <c r="AG94"/>
  <c r="AK26"/>
  <c r="AW94"/>
  <c r="AK30"/>
  <c r="AX94"/>
  <c i="2" r="F31"/>
  <c i="1" r="AZ95"/>
  <c r="AZ94"/>
  <c r="W29"/>
  <c r="W32"/>
  <c i="2" r="J31"/>
  <c i="1" r="AV95"/>
  <c r="AT95"/>
  <c r="AN95"/>
  <c i="2" l="1" r="J94"/>
  <c r="J37"/>
  <c i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<sst xmlns="http://schemas.openxmlformats.org/spreadsheetml/2006/main">
  <si>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</si>
  <si>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</si>
  <si>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</si>
  <si>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</si>
  <si>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</si>
  <si>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{df1fe526-10fb-449f-b401-196335999859}</t>
  </si>
  <si>
    <t>0,1</t>
  </si>
  <si>
    <t>21</t>
  </si>
  <si>
    <t>0,01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</si>
  <si>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</si>
  <si>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</si>
  <si>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</si>
  <si>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</si>
  <si>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</si>
  <si>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</si>
  <si>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</si>
  <si>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</si>
  <si>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</si>
  <si>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SPS Klatovy</t>
  </si>
  <si>
    <t>KSO:</t>
  </si>
  <si>
    <t>CC-CZ:</t>
  </si>
  <si>
    <t>Místo:</t>
  </si>
  <si>
    <t>Klatovy</t>
  </si>
  <si>
    <t>Datum:</t>
  </si>
  <si>
    <t>7. 3. 2025</t>
  </si>
  <si>
    <t>Zadavatel:</t>
  </si>
  <si>
    <t>IČ:</t>
  </si>
  <si>
    <t>SPŠ Klatovy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</si>
  <si>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</si>
  <si>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</si>
  <si>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</si>
  <si>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</si>
  <si>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</si>
  <si>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</si>
  <si>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</si>
  <si>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</si>
  <si>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</si>
  <si>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</si>
  <si>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</si>
  <si>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</si>
  <si>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</si>
  <si>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</si>
  <si>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</si>
  <si>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</si>
  <si>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</si>
  <si>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</si>
  <si>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</si>
  <si>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</si>
  <si>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</si>
  <si>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</si>
  <si>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</si>
  <si>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</si>
  <si>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</si>
  <si>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</si>
  <si>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</si>
  <si>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</si>
  <si>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</si>
  <si>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</si>
  <si>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</si>
  <si>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</si>
  <si>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</si>
  <si>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</si>
  <si>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</si>
  <si>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</si>
  <si>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</si>
  <si>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</si>
  <si>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</si>
  <si>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</si>
  <si>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</si>
  <si>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</si>
  <si>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</si>
  <si>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</si>
  <si>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</si>
  <si>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</si>
  <si>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</si>
  <si>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</si>
  <si>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</si>
  <si>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</si>
  <si>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</si>
  <si>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</si>
  <si>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</si>
  <si>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</si>
  <si>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</si>
  <si>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</si>
  <si>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</si>
  <si>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</si>
  <si>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</si>
  <si>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</si>
  <si>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</si>
  <si>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</si>
  <si>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</si>
  <si>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</si>
  <si>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>PSV - Práce a dodávky PSV</t>
  </si>
  <si>
    <t xml:space="preserve">    741 - Elektroinstalace - silnoproud</t>
  </si>
  <si>
    <t xml:space="preserve">    776 - Podlahy povlakové</t>
  </si>
  <si>
    <t xml:space="preserve">    766 - Konstrukce truhlářské</t>
  </si>
  <si>
    <t xml:space="preserve">    784 - Dokončovací práce - malby a nátěry, ostatní práce</t>
  </si>
  <si>
    <t xml:space="preserve">    997 - Přesun sutě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</si>
  <si>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</si>
  <si>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</si>
  <si>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</si>
  <si>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</si>
  <si>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</si>
  <si>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</si>
  <si>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</si>
  <si>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</si>
  <si>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</si>
  <si>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</si>
  <si>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</si>
  <si>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</si>
  <si>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</si>
  <si>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</si>
  <si>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</si>
  <si>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</si>
  <si>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</si>
  <si>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</si>
  <si>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3</t>
  </si>
  <si>
    <t>Svislé a kompletní konstrukce</t>
  </si>
  <si>
    <t>45</t>
  </si>
  <si>
    <t>K</t>
  </si>
  <si>
    <t>346272236</t>
  </si>
  <si>
    <t>Přizdívka z pórobetonových tvárnic tl 100 mm na šířku vestav.skříně, vč. kotvení</t>
  </si>
  <si>
    <t>kpl</t>
  </si>
  <si>
    <t>4</t>
  </si>
  <si>
    <t>-304712021</t>
  </si>
  <si>
    <t>46</t>
  </si>
  <si>
    <t>613381006</t>
  </si>
  <si>
    <t>Tenkovrstvá omítka - jádrová</t>
  </si>
  <si>
    <t>m2</t>
  </si>
  <si>
    <t>-1741952401</t>
  </si>
  <si>
    <t>47</t>
  </si>
  <si>
    <t>612311131</t>
  </si>
  <si>
    <t>Vápenný štuk vnitřních stěn tloušťky do 3 mm</t>
  </si>
  <si>
    <t>24225439</t>
  </si>
  <si>
    <t>65</t>
  </si>
  <si>
    <t>622143003</t>
  </si>
  <si>
    <t>Montáž omítkových plastových nebo pozinkovaných rohových profilů</t>
  </si>
  <si>
    <t>m</t>
  </si>
  <si>
    <t>-751119801</t>
  </si>
  <si>
    <t>66</t>
  </si>
  <si>
    <t>M</t>
  </si>
  <si>
    <t>55343022</t>
  </si>
  <si>
    <t>profil rohový pro vnitřní omítky</t>
  </si>
  <si>
    <t>8</t>
  </si>
  <si>
    <t>206012113</t>
  </si>
  <si>
    <t>PSV</t>
  </si>
  <si>
    <t>Práce a dodávky PSV</t>
  </si>
  <si>
    <t>741</t>
  </si>
  <si>
    <t>Elektroinstalace - silnoproud</t>
  </si>
  <si>
    <t>210192631</t>
  </si>
  <si>
    <t>Demontáž a montáž skříně rozvadeče</t>
  </si>
  <si>
    <t>16</t>
  </si>
  <si>
    <t>-2101065626</t>
  </si>
  <si>
    <t>10</t>
  </si>
  <si>
    <t>34571032</t>
  </si>
  <si>
    <t>skříň rozvadeč 24Te rozšiření vnitřní</t>
  </si>
  <si>
    <t>kus</t>
  </si>
  <si>
    <t>32</t>
  </si>
  <si>
    <t>1633400012</t>
  </si>
  <si>
    <t>15</t>
  </si>
  <si>
    <t>741112071</t>
  </si>
  <si>
    <t>Montáž krabice přístrojová lištová plast jedno/dvouzásuvku</t>
  </si>
  <si>
    <t>-493499931</t>
  </si>
  <si>
    <t>34571476</t>
  </si>
  <si>
    <t>krabice lištová PVC přístrojová jedno/dvouzásuvku</t>
  </si>
  <si>
    <t>2075998750</t>
  </si>
  <si>
    <t>9</t>
  </si>
  <si>
    <t>741120811</t>
  </si>
  <si>
    <t>Demontáž stávající elektroinstalace</t>
  </si>
  <si>
    <t>866004318</t>
  </si>
  <si>
    <t>741122015</t>
  </si>
  <si>
    <t>Montáž kabel Cu bez ukončení uložený pod omítku plný kulatý 3x1,5 mm2 (např. CYKY)</t>
  </si>
  <si>
    <t>-1244063581</t>
  </si>
  <si>
    <t>34111030</t>
  </si>
  <si>
    <t>kabel instalační jádro Cu plné izolace PVC plášť PVC 450/750V (CYKY) 3x1,5mm2</t>
  </si>
  <si>
    <t>1788899989</t>
  </si>
  <si>
    <t>741122016</t>
  </si>
  <si>
    <t>Montáž kabel Cu bez ukončení uložený pod omítku plný kulatý 3x2,5 až 6 mm2 (např. CYKY)</t>
  </si>
  <si>
    <t>-635624753</t>
  </si>
  <si>
    <t>34111036</t>
  </si>
  <si>
    <t>kabel instalační jádro Cu plné izolace PVC plášť PVC 450/750V (CYKY) 3x2,5mm2</t>
  </si>
  <si>
    <t>-1411665995</t>
  </si>
  <si>
    <t>5</t>
  </si>
  <si>
    <t>658280088</t>
  </si>
  <si>
    <t>6</t>
  </si>
  <si>
    <t>34111042</t>
  </si>
  <si>
    <t>kabel instalační jádro Cu plné izolace PVC plášť PVC 450/750V (CYKY) 3x4mm2</t>
  </si>
  <si>
    <t>-1518817000</t>
  </si>
  <si>
    <t>13</t>
  </si>
  <si>
    <t>741310111</t>
  </si>
  <si>
    <t>Montáž zásuvek a vypínačů se zapojením vodičů</t>
  </si>
  <si>
    <t>-429387566</t>
  </si>
  <si>
    <t>14</t>
  </si>
  <si>
    <t>34555225</t>
  </si>
  <si>
    <t>zásuvky a vypínače</t>
  </si>
  <si>
    <t>-1599895036</t>
  </si>
  <si>
    <t>11</t>
  </si>
  <si>
    <t>741321003</t>
  </si>
  <si>
    <t>Montáž proudových chráničů dvoupólových nn ve skříni se zapojením vodičů</t>
  </si>
  <si>
    <t>469621296</t>
  </si>
  <si>
    <t>35829001</t>
  </si>
  <si>
    <t>chránič proudový 10/1N/0,03B</t>
  </si>
  <si>
    <t>-176699699</t>
  </si>
  <si>
    <t>19</t>
  </si>
  <si>
    <t>35822129</t>
  </si>
  <si>
    <t>Spínač IS 25/1</t>
  </si>
  <si>
    <t>1685242317</t>
  </si>
  <si>
    <t>17</t>
  </si>
  <si>
    <t>742110041</t>
  </si>
  <si>
    <t>Montáž lišt vkládacích pro slaboproud</t>
  </si>
  <si>
    <t>969640155</t>
  </si>
  <si>
    <t>18</t>
  </si>
  <si>
    <t>34571011</t>
  </si>
  <si>
    <t>lišta elektroinstalační vkládací 24x22mm</t>
  </si>
  <si>
    <t>-304369320</t>
  </si>
  <si>
    <t>58</t>
  </si>
  <si>
    <t>741370002</t>
  </si>
  <si>
    <t>Demontáž stávajícího svítidla bytové stropní přisazené</t>
  </si>
  <si>
    <t>1843567975</t>
  </si>
  <si>
    <t>57</t>
  </si>
  <si>
    <t>741370003</t>
  </si>
  <si>
    <t>Montáž svítidlo bytové stropní přisazené, vč. spojovacího materiálu</t>
  </si>
  <si>
    <t>1885163205</t>
  </si>
  <si>
    <t>59</t>
  </si>
  <si>
    <t>34833112</t>
  </si>
  <si>
    <t>svítidlo zářivkové interiérové, elektronický předřadník (v případě doplnění stávajících svítidel)</t>
  </si>
  <si>
    <t>1809328451</t>
  </si>
  <si>
    <t>7</t>
  </si>
  <si>
    <t>998741102</t>
  </si>
  <si>
    <t>Přesun hmot tonážní pro silnoproud v objektech v přes 6 do 12 m</t>
  </si>
  <si>
    <t>-1282785831</t>
  </si>
  <si>
    <t>776</t>
  </si>
  <si>
    <t>Podlahy povlakové</t>
  </si>
  <si>
    <t>20</t>
  </si>
  <si>
    <t>776111311</t>
  </si>
  <si>
    <t>Vysátí podkladu povlakových podlah</t>
  </si>
  <si>
    <t>35263864</t>
  </si>
  <si>
    <t>776121112</t>
  </si>
  <si>
    <t>Vodou ředitelná penetrace savého podkladu povlakových podlah</t>
  </si>
  <si>
    <t>-1512164282</t>
  </si>
  <si>
    <t>22</t>
  </si>
  <si>
    <t>776141111</t>
  </si>
  <si>
    <t>Stěrka podlahová nivelační pro vyrovnání podkladu povlakových podlah pevnosti 20 MPa tl do 3 mm</t>
  </si>
  <si>
    <t>640802504</t>
  </si>
  <si>
    <t>24</t>
  </si>
  <si>
    <t>776121321</t>
  </si>
  <si>
    <t>Penetrace + stěrkování</t>
  </si>
  <si>
    <t>2025861412</t>
  </si>
  <si>
    <t>23</t>
  </si>
  <si>
    <t>776111112</t>
  </si>
  <si>
    <t>Finální přebroušení podkladu s odsátím</t>
  </si>
  <si>
    <t>1970655461</t>
  </si>
  <si>
    <t>25</t>
  </si>
  <si>
    <t>776221111</t>
  </si>
  <si>
    <t>Lepení pásů z PVC standardním lepidlem, vč. lepidla</t>
  </si>
  <si>
    <t>-2126375619</t>
  </si>
  <si>
    <t>26</t>
  </si>
  <si>
    <t>28412285</t>
  </si>
  <si>
    <t>krytina podlahová heterogenní tl 2mm</t>
  </si>
  <si>
    <t>-1947211365</t>
  </si>
  <si>
    <t>VV</t>
  </si>
  <si>
    <t>39,9090909090909*1,1 'Přepočtené koeficientem množství</t>
  </si>
  <si>
    <t>27</t>
  </si>
  <si>
    <t>776411211</t>
  </si>
  <si>
    <t>Montáž obvodových soklíků z PVC</t>
  </si>
  <si>
    <t>-2071988001</t>
  </si>
  <si>
    <t>28</t>
  </si>
  <si>
    <t>28412245</t>
  </si>
  <si>
    <t>krytina podlahová heterogenní š 1,5m tl 2mm</t>
  </si>
  <si>
    <t>-280124739</t>
  </si>
  <si>
    <t>434,782608695652*0,092 'Přepočtené koeficientem množství</t>
  </si>
  <si>
    <t>29</t>
  </si>
  <si>
    <t>776421311</t>
  </si>
  <si>
    <t>Montáž přechodových lišt, vč. dodávky lišt</t>
  </si>
  <si>
    <t>ks</t>
  </si>
  <si>
    <t>-1691805669</t>
  </si>
  <si>
    <t>30</t>
  </si>
  <si>
    <t>998776102</t>
  </si>
  <si>
    <t>Přesun hmot tonážní pro podlahy povlakové v objektech v přes 6 do 12 m</t>
  </si>
  <si>
    <t>-836470949</t>
  </si>
  <si>
    <t>766</t>
  </si>
  <si>
    <t>Konstrukce truhlářské</t>
  </si>
  <si>
    <t>41</t>
  </si>
  <si>
    <t>766660001</t>
  </si>
  <si>
    <t>Montáž dveřních křídel otvíravých jednokřídlových š do 0,8 m do ocelové zárubně, vč. kování</t>
  </si>
  <si>
    <t>-489754682</t>
  </si>
  <si>
    <t>44</t>
  </si>
  <si>
    <t>61162074</t>
  </si>
  <si>
    <t>dveře plné jednokřídlé voštinové povrch laminátový plné 800x1970, vč. kování</t>
  </si>
  <si>
    <t>684300201</t>
  </si>
  <si>
    <t>60</t>
  </si>
  <si>
    <t>763411821</t>
  </si>
  <si>
    <t>Demontáž dveří</t>
  </si>
  <si>
    <t>1415180166</t>
  </si>
  <si>
    <t>48</t>
  </si>
  <si>
    <t>766691812</t>
  </si>
  <si>
    <t>Demontáž radiátorových krytů</t>
  </si>
  <si>
    <t>1955562422</t>
  </si>
  <si>
    <t>49</t>
  </si>
  <si>
    <t>766692111</t>
  </si>
  <si>
    <t>Demontáž záclonových krytů</t>
  </si>
  <si>
    <t>785739592</t>
  </si>
  <si>
    <t>1*2 'Přepočtené koeficientem množství</t>
  </si>
  <si>
    <t>61</t>
  </si>
  <si>
    <t>766825811</t>
  </si>
  <si>
    <t>Demontáž truhlářských vestavěných skříní</t>
  </si>
  <si>
    <t>834491938</t>
  </si>
  <si>
    <t>784</t>
  </si>
  <si>
    <t>Dokončovací práce - malby a nátěry, ostatní práce</t>
  </si>
  <si>
    <t>34</t>
  </si>
  <si>
    <t>784171101</t>
  </si>
  <si>
    <t>Zakrytí vnitřních podlah včetně pozdějšího odkrytí</t>
  </si>
  <si>
    <t>22050016</t>
  </si>
  <si>
    <t>31</t>
  </si>
  <si>
    <t>784111001</t>
  </si>
  <si>
    <t>Oprášení (ometení ) podkladu v místnostech v do 3,80 m</t>
  </si>
  <si>
    <t>-1463610535</t>
  </si>
  <si>
    <t>784121001</t>
  </si>
  <si>
    <t>Oškrabání malby v místnostech v do 3,80 m</t>
  </si>
  <si>
    <t>-979623370</t>
  </si>
  <si>
    <t>33</t>
  </si>
  <si>
    <t>784161231</t>
  </si>
  <si>
    <t>Lokální vyrovnání podkladu sádrovou stěrkou pl přes 0,5 do 1 m2 v místnostech v do 3,80 m</t>
  </si>
  <si>
    <t>1367307223</t>
  </si>
  <si>
    <t>35</t>
  </si>
  <si>
    <t>784181101</t>
  </si>
  <si>
    <t>Základní akrylátová jednonásobná bezbarvá penetrace podkladu v místnostech v do 3,80 m</t>
  </si>
  <si>
    <t>2003315171</t>
  </si>
  <si>
    <t>36</t>
  </si>
  <si>
    <t>784221101</t>
  </si>
  <si>
    <t>Dvojnásobné bílé malby ze směsí za sucha dobře otěruvzdorných v místnostech do 3,80 m</t>
  </si>
  <si>
    <t>1312996131</t>
  </si>
  <si>
    <t>37</t>
  </si>
  <si>
    <t>784191001</t>
  </si>
  <si>
    <t>Čištění vnitřních ploch oken nebo balkonových dveří jednoduchých po provedení malířských prací</t>
  </si>
  <si>
    <t>-300840001</t>
  </si>
  <si>
    <t>38</t>
  </si>
  <si>
    <t>783301303</t>
  </si>
  <si>
    <t>Obroušení zárubní</t>
  </si>
  <si>
    <t>1940589337</t>
  </si>
  <si>
    <t>39</t>
  </si>
  <si>
    <t>783314101</t>
  </si>
  <si>
    <t>Základní jednonásobný syntetický nátěr zámečnických konstrukcí</t>
  </si>
  <si>
    <t>1112983075</t>
  </si>
  <si>
    <t>40</t>
  </si>
  <si>
    <t>783317101</t>
  </si>
  <si>
    <t>Krycí jednonásobný syntetický standardní nátěr zámečnických konstrukcí</t>
  </si>
  <si>
    <t>2097936070</t>
  </si>
  <si>
    <t>62</t>
  </si>
  <si>
    <t>783617117</t>
  </si>
  <si>
    <t>Krycí dvojnásobný syntetický nátěr článkových otopných těles, vč. ometení, odmaštění, potrubí a stupaček</t>
  </si>
  <si>
    <t>349486248</t>
  </si>
  <si>
    <t>63</t>
  </si>
  <si>
    <t>767627308</t>
  </si>
  <si>
    <t>Připojovací spára oken a stěn těsnícím akrylátovým tmelem exteriérovým</t>
  </si>
  <si>
    <t>444538915</t>
  </si>
  <si>
    <t>64</t>
  </si>
  <si>
    <t>767627308.1</t>
  </si>
  <si>
    <t>Připojovací spára oken a stěn interiéru - krycí lišta + tmel</t>
  </si>
  <si>
    <t>1486052791</t>
  </si>
  <si>
    <t>997</t>
  </si>
  <si>
    <t>Přesun sutě</t>
  </si>
  <si>
    <t>50</t>
  </si>
  <si>
    <t>997013213</t>
  </si>
  <si>
    <t>Vnitrostaveništní doprava suti a vybouraných hmot pro budovy v přes 9 do 12 m ručně</t>
  </si>
  <si>
    <t>t</t>
  </si>
  <si>
    <t>-2137588656</t>
  </si>
  <si>
    <t>52</t>
  </si>
  <si>
    <t>997013501</t>
  </si>
  <si>
    <t>Odvoz suti a vybouraných hmot na skládku nebo meziskládku do 5 km se složením</t>
  </si>
  <si>
    <t>1627846060</t>
  </si>
  <si>
    <t>51</t>
  </si>
  <si>
    <t>997013635</t>
  </si>
  <si>
    <t>Poplatek za uložení na skládce (skládkovné) komunálního odpadu kód odpadu 20 03 01</t>
  </si>
  <si>
    <t>1642284550</t>
  </si>
  <si>
    <t>VRN</t>
  </si>
  <si>
    <t>Vedlejší rozpočtové náklady</t>
  </si>
  <si>
    <t>53</t>
  </si>
  <si>
    <t>030001000</t>
  </si>
  <si>
    <t>Zařízení staveniště</t>
  </si>
  <si>
    <t>…</t>
  </si>
  <si>
    <t>1024</t>
  </si>
  <si>
    <t>-1396397575</t>
  </si>
  <si>
    <t>54</t>
  </si>
  <si>
    <t>040001000</t>
  </si>
  <si>
    <t>Inženýrská činnost</t>
  </si>
  <si>
    <t>-1960131265</t>
  </si>
  <si>
    <t>55</t>
  </si>
  <si>
    <t>044002000</t>
  </si>
  <si>
    <t>Revize</t>
  </si>
  <si>
    <t>1455052727</t>
  </si>
  <si>
    <t>56</t>
  </si>
  <si>
    <t>065002000</t>
  </si>
  <si>
    <t>Mimostaveništní doprava materiálů</t>
  </si>
  <si>
    <t>1668522584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</si>
</sst>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0" fontId="21" fillId="0" borderId="21" xfId="0" applyFont="1" applyBorder="1" applyAlignment="1" applyProtection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8</v>
      </c>
      <c r="BT3" s="15" t="s">
        <v>9</v>
      </c>
    </row>
    <row r="4" s="1" customFormat="1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E4" s="23" t="s">
        <v>12</v>
      </c>
      <c r="BS4" s="15" t="s">
        <v>13</v>
      </c>
    </row>
    <row r="5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16</v>
      </c>
      <c r="BS5" s="15" t="s">
        <v>6</v>
      </c>
    </row>
    <row r="6" s="1" customFormat="1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33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8</v>
      </c>
    </row>
    <row r="19" s="1" customFormat="1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8</v>
      </c>
    </row>
    <row r="20" s="1" customFormat="1" ht="18.48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33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50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54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14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2025-07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17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SPS Klatovy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21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Klatovy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23</v>
      </c>
      <c r="AJ87" s="38"/>
      <c r="AK87" s="38"/>
      <c r="AL87" s="38"/>
      <c r="AM87" s="77" t="str">
        <f>IF(AN8= "","",AN8)</f>
        <v>7. 3. 2025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25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SPŠ Klatovy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31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56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29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34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57</v>
      </c>
      <c r="D92" s="92"/>
      <c r="E92" s="92"/>
      <c r="F92" s="92"/>
      <c r="G92" s="92"/>
      <c r="H92" s="93"/>
      <c r="I92" s="94" t="s">
        <v>58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59</v>
      </c>
      <c r="AH92" s="92"/>
      <c r="AI92" s="92"/>
      <c r="AJ92" s="92"/>
      <c r="AK92" s="92"/>
      <c r="AL92" s="92"/>
      <c r="AM92" s="92"/>
      <c r="AN92" s="94" t="s">
        <v>60</v>
      </c>
      <c r="AO92" s="92"/>
      <c r="AP92" s="96"/>
      <c r="AQ92" s="97" t="s">
        <v>61</v>
      </c>
      <c r="AR92" s="42"/>
      <c r="AS92" s="98" t="s">
        <v>62</v>
      </c>
      <c r="AT92" s="99" t="s">
        <v>63</v>
      </c>
      <c r="AU92" s="99" t="s">
        <v>64</v>
      </c>
      <c r="AV92" s="99" t="s">
        <v>65</v>
      </c>
      <c r="AW92" s="99" t="s">
        <v>66</v>
      </c>
      <c r="AX92" s="99" t="s">
        <v>67</v>
      </c>
      <c r="AY92" s="99" t="s">
        <v>68</v>
      </c>
      <c r="AZ92" s="99" t="s">
        <v>69</v>
      </c>
      <c r="BA92" s="99" t="s">
        <v>70</v>
      </c>
      <c r="BB92" s="99" t="s">
        <v>71</v>
      </c>
      <c r="BC92" s="99" t="s">
        <v>72</v>
      </c>
      <c r="BD92" s="100" t="s">
        <v>73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74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75</v>
      </c>
      <c r="BT94" s="115" t="s">
        <v>76</v>
      </c>
      <c r="BV94" s="115" t="s">
        <v>77</v>
      </c>
      <c r="BW94" s="115" t="s">
        <v>5</v>
      </c>
      <c r="BX94" s="115" t="s">
        <v>78</v>
      </c>
      <c r="CL94" s="115" t="s">
        <v>1</v>
      </c>
    </row>
    <row r="95" s="7" customFormat="1" ht="16.5" customHeight="1">
      <c r="A95" s="116" t="s">
        <v>79</v>
      </c>
      <c r="B95" s="117"/>
      <c r="C95" s="118"/>
      <c r="D95" s="119" t="s">
        <v>15</v>
      </c>
      <c r="E95" s="119"/>
      <c r="F95" s="119"/>
      <c r="G95" s="119"/>
      <c r="H95" s="119"/>
      <c r="I95" s="120"/>
      <c r="J95" s="119" t="s">
        <v>18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'2025-07 - SPS Klatovy'!J28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'2025-07 - SPS Klatovy'!P121</f>
        <v>0</v>
      </c>
      <c r="AV95" s="125">
        <f>'2025-07 - SPS Klatovy'!J31</f>
        <v>0</v>
      </c>
      <c r="AW95" s="125">
        <f>'2025-07 - SPS Klatovy'!J32</f>
        <v>0</v>
      </c>
      <c r="AX95" s="125">
        <f>'2025-07 - SPS Klatovy'!J33</f>
        <v>0</v>
      </c>
      <c r="AY95" s="125">
        <f>'2025-07 - SPS Klatovy'!J34</f>
        <v>0</v>
      </c>
      <c r="AZ95" s="125">
        <f>'2025-07 - SPS Klatovy'!F31</f>
        <v>0</v>
      </c>
      <c r="BA95" s="125">
        <f>'2025-07 - SPS Klatovy'!F32</f>
        <v>0</v>
      </c>
      <c r="BB95" s="125">
        <f>'2025-07 - SPS Klatovy'!F33</f>
        <v>0</v>
      </c>
      <c r="BC95" s="125">
        <f>'2025-07 - SPS Klatovy'!F34</f>
        <v>0</v>
      </c>
      <c r="BD95" s="127">
        <f>'2025-07 - SPS Klatovy'!F35</f>
        <v>0</v>
      </c>
      <c r="BE95" s="7"/>
      <c r="BT95" s="128" t="s">
        <v>81</v>
      </c>
      <c r="BU95" s="128" t="s">
        <v>82</v>
      </c>
      <c r="BV95" s="128" t="s">
        <v>77</v>
      </c>
      <c r="BW95" s="128" t="s">
        <v>5</v>
      </c>
      <c r="BX95" s="128" t="s">
        <v>78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p9HlHH4SefspH8xvPtfSGvoTfhcgJtbXMuGaFlQ3NdZ2xo0kNYtwW5mMsaA6qTsW7vt2+B5ZFHtdvglHq8AEKQ==" hashValue="FYDRGJJG8CcZuYSB1MKIzm1M1/ogU8n9rWskyavRlJu/h9ANKxjbUFlmOFC2TBXmMmPXK86ZHV24HPup1dCs9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5-07 - SPS Klato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83</v>
      </c>
    </row>
    <row r="4" s="1" customFormat="1" ht="24.96" customHeight="1">
      <c r="B4" s="18"/>
      <c r="D4" s="131" t="s">
        <v>84</v>
      </c>
      <c r="L4" s="18"/>
      <c r="M4" s="132" t="s">
        <v>11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33" t="s">
        <v>17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4" t="s">
        <v>18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3" t="s">
        <v>19</v>
      </c>
      <c r="E9" s="36"/>
      <c r="F9" s="135" t="s">
        <v>1</v>
      </c>
      <c r="G9" s="36"/>
      <c r="H9" s="36"/>
      <c r="I9" s="133" t="s">
        <v>20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3" t="s">
        <v>21</v>
      </c>
      <c r="E10" s="36"/>
      <c r="F10" s="135" t="s">
        <v>22</v>
      </c>
      <c r="G10" s="36"/>
      <c r="H10" s="36"/>
      <c r="I10" s="133" t="s">
        <v>23</v>
      </c>
      <c r="J10" s="136" t="str">
        <f>'Rekapitulace stavby'!AN8</f>
        <v>7. 3. 2025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25</v>
      </c>
      <c r="E12" s="36"/>
      <c r="F12" s="36"/>
      <c r="G12" s="36"/>
      <c r="H12" s="36"/>
      <c r="I12" s="133" t="s">
        <v>26</v>
      </c>
      <c r="J12" s="135" t="s">
        <v>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5" t="s">
        <v>27</v>
      </c>
      <c r="F13" s="36"/>
      <c r="G13" s="36"/>
      <c r="H13" s="36"/>
      <c r="I13" s="133" t="s">
        <v>28</v>
      </c>
      <c r="J13" s="135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3" t="s">
        <v>29</v>
      </c>
      <c r="E15" s="36"/>
      <c r="F15" s="36"/>
      <c r="G15" s="36"/>
      <c r="H15" s="36"/>
      <c r="I15" s="133" t="s">
        <v>26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5"/>
      <c r="G16" s="135"/>
      <c r="H16" s="135"/>
      <c r="I16" s="133" t="s">
        <v>28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3" t="s">
        <v>31</v>
      </c>
      <c r="E18" s="36"/>
      <c r="F18" s="36"/>
      <c r="G18" s="36"/>
      <c r="H18" s="36"/>
      <c r="I18" s="133" t="s">
        <v>26</v>
      </c>
      <c r="J18" s="135" t="str">
        <f>IF('Rekapitulace stavby'!AN16="","",'Rekapitulace stavby'!AN16)</f>
        <v/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5" t="str">
        <f>IF('Rekapitulace stavby'!E17="","",'Rekapitulace stavby'!E17)</f>
        <v xml:space="preserve"> </v>
      </c>
      <c r="F19" s="36"/>
      <c r="G19" s="36"/>
      <c r="H19" s="36"/>
      <c r="I19" s="133" t="s">
        <v>28</v>
      </c>
      <c r="J19" s="135" t="str">
        <f>IF('Rekapitulace stavby'!AN17="","",'Rekapitulace stavby'!AN17)</f>
        <v/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3" t="s">
        <v>34</v>
      </c>
      <c r="E21" s="36"/>
      <c r="F21" s="36"/>
      <c r="G21" s="36"/>
      <c r="H21" s="36"/>
      <c r="I21" s="133" t="s">
        <v>26</v>
      </c>
      <c r="J21" s="135" t="str">
        <f>IF('Rekapitulace stavby'!AN19="","",'Rekapitulace stavby'!AN19)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5" t="str">
        <f>IF('Rekapitulace stavby'!E20="","",'Rekapitulace stavby'!E20)</f>
        <v xml:space="preserve"> </v>
      </c>
      <c r="F22" s="36"/>
      <c r="G22" s="36"/>
      <c r="H22" s="36"/>
      <c r="I22" s="133" t="s">
        <v>28</v>
      </c>
      <c r="J22" s="135" t="str">
        <f>IF('Rekapitulace stavby'!AN20="","",'Rekapitulace stavby'!AN20)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3" t="s">
        <v>35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2" t="s">
        <v>36</v>
      </c>
      <c r="E28" s="36"/>
      <c r="F28" s="36"/>
      <c r="G28" s="36"/>
      <c r="H28" s="36"/>
      <c r="I28" s="36"/>
      <c r="J28" s="143">
        <f>ROUND(J121,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44" t="s">
        <v>38</v>
      </c>
      <c r="G30" s="36"/>
      <c r="H30" s="36"/>
      <c r="I30" s="144" t="s">
        <v>37</v>
      </c>
      <c r="J30" s="144" t="s">
        <v>39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5" t="s">
        <v>40</v>
      </c>
      <c r="E31" s="133" t="s">
        <v>41</v>
      </c>
      <c r="F31" s="146">
        <f>ROUND((SUM(BE121:BE197)),  2)</f>
        <v>0</v>
      </c>
      <c r="G31" s="36"/>
      <c r="H31" s="36"/>
      <c r="I31" s="147">
        <v>0.20999999999999999</v>
      </c>
      <c r="J31" s="146">
        <f>ROUND(((SUM(BE121:BE197))*I31),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33" t="s">
        <v>42</v>
      </c>
      <c r="F32" s="146">
        <f>ROUND((SUM(BF121:BF197)),  2)</f>
        <v>0</v>
      </c>
      <c r="G32" s="36"/>
      <c r="H32" s="36"/>
      <c r="I32" s="147">
        <v>0.12</v>
      </c>
      <c r="J32" s="146">
        <f>ROUND(((SUM(BF121:BF197))*I32),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43</v>
      </c>
      <c r="F33" s="146">
        <f>ROUND((SUM(BG121:BG197)),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44</v>
      </c>
      <c r="F34" s="146">
        <f>ROUND((SUM(BH121:BH197)),  2)</f>
        <v>0</v>
      </c>
      <c r="G34" s="36"/>
      <c r="H34" s="36"/>
      <c r="I34" s="147">
        <v>0.12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45</v>
      </c>
      <c r="F35" s="146">
        <f>ROUND((SUM(BI121:BI197)),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8"/>
      <c r="D37" s="149" t="s">
        <v>46</v>
      </c>
      <c r="E37" s="150"/>
      <c r="F37" s="150"/>
      <c r="G37" s="151" t="s">
        <v>47</v>
      </c>
      <c r="H37" s="152" t="s">
        <v>48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5" t="s">
        <v>49</v>
      </c>
      <c r="E50" s="156"/>
      <c r="F50" s="156"/>
      <c r="G50" s="155" t="s">
        <v>50</v>
      </c>
      <c r="H50" s="156"/>
      <c r="I50" s="156"/>
      <c r="J50" s="156"/>
      <c r="K50" s="156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7" t="s">
        <v>51</v>
      </c>
      <c r="E61" s="158"/>
      <c r="F61" s="159" t="s">
        <v>52</v>
      </c>
      <c r="G61" s="157" t="s">
        <v>51</v>
      </c>
      <c r="H61" s="158"/>
      <c r="I61" s="158"/>
      <c r="J61" s="160" t="s">
        <v>52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5" t="s">
        <v>53</v>
      </c>
      <c r="E65" s="161"/>
      <c r="F65" s="161"/>
      <c r="G65" s="155" t="s">
        <v>54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7" t="s">
        <v>51</v>
      </c>
      <c r="E76" s="158"/>
      <c r="F76" s="159" t="s">
        <v>52</v>
      </c>
      <c r="G76" s="157" t="s">
        <v>51</v>
      </c>
      <c r="H76" s="158"/>
      <c r="I76" s="158"/>
      <c r="J76" s="160" t="s">
        <v>52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85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17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SPS Klatovy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21</v>
      </c>
      <c r="D87" s="38"/>
      <c r="E87" s="38"/>
      <c r="F87" s="25" t="str">
        <f>F10</f>
        <v>Klatovy</v>
      </c>
      <c r="G87" s="38"/>
      <c r="H87" s="38"/>
      <c r="I87" s="30" t="s">
        <v>23</v>
      </c>
      <c r="J87" s="77" t="str">
        <f>IF(J10="","",J10)</f>
        <v>7. 3. 2025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25</v>
      </c>
      <c r="D89" s="38"/>
      <c r="E89" s="38"/>
      <c r="F89" s="25" t="str">
        <f>E13</f>
        <v>SPŠ Klatovy</v>
      </c>
      <c r="G89" s="38"/>
      <c r="H89" s="38"/>
      <c r="I89" s="30" t="s">
        <v>31</v>
      </c>
      <c r="J89" s="34" t="str">
        <f>E19</f>
        <v xml:space="preserve"> 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29</v>
      </c>
      <c r="D90" s="38"/>
      <c r="E90" s="38"/>
      <c r="F90" s="25" t="str">
        <f>IF(E16="","",E16)</f>
        <v>Vyplň údaj</v>
      </c>
      <c r="G90" s="38"/>
      <c r="H90" s="38"/>
      <c r="I90" s="30" t="s">
        <v>34</v>
      </c>
      <c r="J90" s="34" t="str">
        <f>E22</f>
        <v xml:space="preserve"> 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6" t="s">
        <v>86</v>
      </c>
      <c r="D92" s="167"/>
      <c r="E92" s="167"/>
      <c r="F92" s="167"/>
      <c r="G92" s="167"/>
      <c r="H92" s="167"/>
      <c r="I92" s="167"/>
      <c r="J92" s="168" t="s">
        <v>87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69" t="s">
        <v>88</v>
      </c>
      <c r="D94" s="38"/>
      <c r="E94" s="38"/>
      <c r="F94" s="38"/>
      <c r="G94" s="38"/>
      <c r="H94" s="38"/>
      <c r="I94" s="38"/>
      <c r="J94" s="108">
        <f>J121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89</v>
      </c>
    </row>
    <row r="95" s="9" customFormat="1" ht="24.96" customHeight="1">
      <c r="A95" s="9"/>
      <c r="B95" s="170"/>
      <c r="C95" s="171"/>
      <c r="D95" s="172" t="s">
        <v>90</v>
      </c>
      <c r="E95" s="173"/>
      <c r="F95" s="173"/>
      <c r="G95" s="173"/>
      <c r="H95" s="173"/>
      <c r="I95" s="173"/>
      <c r="J95" s="174">
        <f>J122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6"/>
      <c r="C96" s="177"/>
      <c r="D96" s="178" t="s">
        <v>91</v>
      </c>
      <c r="E96" s="179"/>
      <c r="F96" s="179"/>
      <c r="G96" s="179"/>
      <c r="H96" s="179"/>
      <c r="I96" s="179"/>
      <c r="J96" s="180">
        <f>J123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70"/>
      <c r="C97" s="171"/>
      <c r="D97" s="172" t="s">
        <v>92</v>
      </c>
      <c r="E97" s="173"/>
      <c r="F97" s="173"/>
      <c r="G97" s="173"/>
      <c r="H97" s="173"/>
      <c r="I97" s="173"/>
      <c r="J97" s="174">
        <f>J129</f>
        <v>0</v>
      </c>
      <c r="K97" s="171"/>
      <c r="L97" s="17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6"/>
      <c r="C98" s="177"/>
      <c r="D98" s="178" t="s">
        <v>93</v>
      </c>
      <c r="E98" s="179"/>
      <c r="F98" s="179"/>
      <c r="G98" s="179"/>
      <c r="H98" s="179"/>
      <c r="I98" s="179"/>
      <c r="J98" s="180">
        <f>J130</f>
        <v>0</v>
      </c>
      <c r="K98" s="177"/>
      <c r="L98" s="18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6"/>
      <c r="C99" s="177"/>
      <c r="D99" s="178" t="s">
        <v>94</v>
      </c>
      <c r="E99" s="179"/>
      <c r="F99" s="179"/>
      <c r="G99" s="179"/>
      <c r="H99" s="179"/>
      <c r="I99" s="179"/>
      <c r="J99" s="180">
        <f>J153</f>
        <v>0</v>
      </c>
      <c r="K99" s="177"/>
      <c r="L99" s="18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6"/>
      <c r="C100" s="177"/>
      <c r="D100" s="178" t="s">
        <v>95</v>
      </c>
      <c r="E100" s="179"/>
      <c r="F100" s="179"/>
      <c r="G100" s="179"/>
      <c r="H100" s="179"/>
      <c r="I100" s="179"/>
      <c r="J100" s="180">
        <f>J167</f>
        <v>0</v>
      </c>
      <c r="K100" s="177"/>
      <c r="L100" s="18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6"/>
      <c r="C101" s="177"/>
      <c r="D101" s="178" t="s">
        <v>96</v>
      </c>
      <c r="E101" s="179"/>
      <c r="F101" s="179"/>
      <c r="G101" s="179"/>
      <c r="H101" s="179"/>
      <c r="I101" s="179"/>
      <c r="J101" s="180">
        <f>J175</f>
        <v>0</v>
      </c>
      <c r="K101" s="177"/>
      <c r="L101" s="18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6"/>
      <c r="C102" s="177"/>
      <c r="D102" s="178" t="s">
        <v>97</v>
      </c>
      <c r="E102" s="179"/>
      <c r="F102" s="179"/>
      <c r="G102" s="179"/>
      <c r="H102" s="179"/>
      <c r="I102" s="179"/>
      <c r="J102" s="180">
        <f>J189</f>
        <v>0</v>
      </c>
      <c r="K102" s="177"/>
      <c r="L102" s="18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0"/>
      <c r="C103" s="171"/>
      <c r="D103" s="172" t="s">
        <v>98</v>
      </c>
      <c r="E103" s="173"/>
      <c r="F103" s="173"/>
      <c r="G103" s="173"/>
      <c r="H103" s="173"/>
      <c r="I103" s="173"/>
      <c r="J103" s="174">
        <f>J193</f>
        <v>0</v>
      </c>
      <c r="K103" s="171"/>
      <c r="L103" s="17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99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17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E7</f>
        <v>SPS Klatovy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21</v>
      </c>
      <c r="D115" s="38"/>
      <c r="E115" s="38"/>
      <c r="F115" s="25" t="str">
        <f>F10</f>
        <v>Klatovy</v>
      </c>
      <c r="G115" s="38"/>
      <c r="H115" s="38"/>
      <c r="I115" s="30" t="s">
        <v>23</v>
      </c>
      <c r="J115" s="77" t="str">
        <f>IF(J10="","",J10)</f>
        <v>7. 3. 2025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25</v>
      </c>
      <c r="D117" s="38"/>
      <c r="E117" s="38"/>
      <c r="F117" s="25" t="str">
        <f>E13</f>
        <v>SPŠ Klatovy</v>
      </c>
      <c r="G117" s="38"/>
      <c r="H117" s="38"/>
      <c r="I117" s="30" t="s">
        <v>31</v>
      </c>
      <c r="J117" s="34" t="str">
        <f>E19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IF(E16="","",E16)</f>
        <v>Vyplň údaj</v>
      </c>
      <c r="G118" s="38"/>
      <c r="H118" s="38"/>
      <c r="I118" s="30" t="s">
        <v>34</v>
      </c>
      <c r="J118" s="34" t="str">
        <f>E22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2"/>
      <c r="B120" s="183"/>
      <c r="C120" s="184" t="s">
        <v>100</v>
      </c>
      <c r="D120" s="185" t="s">
        <v>61</v>
      </c>
      <c r="E120" s="185" t="s">
        <v>57</v>
      </c>
      <c r="F120" s="185" t="s">
        <v>58</v>
      </c>
      <c r="G120" s="185" t="s">
        <v>101</v>
      </c>
      <c r="H120" s="185" t="s">
        <v>102</v>
      </c>
      <c r="I120" s="185" t="s">
        <v>103</v>
      </c>
      <c r="J120" s="186" t="s">
        <v>87</v>
      </c>
      <c r="K120" s="187" t="s">
        <v>104</v>
      </c>
      <c r="L120" s="188"/>
      <c r="M120" s="98" t="s">
        <v>1</v>
      </c>
      <c r="N120" s="99" t="s">
        <v>40</v>
      </c>
      <c r="O120" s="99" t="s">
        <v>105</v>
      </c>
      <c r="P120" s="99" t="s">
        <v>106</v>
      </c>
      <c r="Q120" s="99" t="s">
        <v>107</v>
      </c>
      <c r="R120" s="99" t="s">
        <v>108</v>
      </c>
      <c r="S120" s="99" t="s">
        <v>109</v>
      </c>
      <c r="T120" s="99" t="s">
        <v>110</v>
      </c>
      <c r="U120" s="100" t="s">
        <v>111</v>
      </c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="2" customFormat="1" ht="22.8" customHeight="1">
      <c r="A121" s="36"/>
      <c r="B121" s="37"/>
      <c r="C121" s="105" t="s">
        <v>112</v>
      </c>
      <c r="D121" s="38"/>
      <c r="E121" s="38"/>
      <c r="F121" s="38"/>
      <c r="G121" s="38"/>
      <c r="H121" s="38"/>
      <c r="I121" s="38"/>
      <c r="J121" s="189">
        <f>BK121</f>
        <v>0</v>
      </c>
      <c r="K121" s="38"/>
      <c r="L121" s="42"/>
      <c r="M121" s="101"/>
      <c r="N121" s="190"/>
      <c r="O121" s="102"/>
      <c r="P121" s="191">
        <f>P122+P129+P193</f>
        <v>0</v>
      </c>
      <c r="Q121" s="102"/>
      <c r="R121" s="191">
        <f>R122+R129+R193</f>
        <v>0.80727000000000015</v>
      </c>
      <c r="S121" s="102"/>
      <c r="T121" s="191">
        <f>T122+T129+T193</f>
        <v>0.31630299999999995</v>
      </c>
      <c r="U121" s="103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75</v>
      </c>
      <c r="AU121" s="15" t="s">
        <v>89</v>
      </c>
      <c r="BK121" s="192">
        <f>BK122+BK129+BK193</f>
        <v>0</v>
      </c>
    </row>
    <row r="122" s="12" customFormat="1" ht="25.92" customHeight="1">
      <c r="A122" s="12"/>
      <c r="B122" s="193"/>
      <c r="C122" s="194"/>
      <c r="D122" s="195" t="s">
        <v>75</v>
      </c>
      <c r="E122" s="196" t="s">
        <v>113</v>
      </c>
      <c r="F122" s="196" t="s">
        <v>114</v>
      </c>
      <c r="G122" s="194"/>
      <c r="H122" s="194"/>
      <c r="I122" s="197"/>
      <c r="J122" s="198">
        <f>BK122</f>
        <v>0</v>
      </c>
      <c r="K122" s="194"/>
      <c r="L122" s="199"/>
      <c r="M122" s="200"/>
      <c r="N122" s="201"/>
      <c r="O122" s="201"/>
      <c r="P122" s="202">
        <f>P123</f>
        <v>0</v>
      </c>
      <c r="Q122" s="201"/>
      <c r="R122" s="202">
        <f>R123</f>
        <v>0.073199</v>
      </c>
      <c r="S122" s="201"/>
      <c r="T122" s="202">
        <f>T123</f>
        <v>0</v>
      </c>
      <c r="U122" s="203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4" t="s">
        <v>81</v>
      </c>
      <c r="AT122" s="205" t="s">
        <v>75</v>
      </c>
      <c r="AU122" s="205" t="s">
        <v>76</v>
      </c>
      <c r="AY122" s="204" t="s">
        <v>115</v>
      </c>
      <c r="BK122" s="206">
        <f>BK123</f>
        <v>0</v>
      </c>
    </row>
    <row r="123" s="12" customFormat="1" ht="22.8" customHeight="1">
      <c r="A123" s="12"/>
      <c r="B123" s="193"/>
      <c r="C123" s="194"/>
      <c r="D123" s="195" t="s">
        <v>75</v>
      </c>
      <c r="E123" s="207" t="s">
        <v>116</v>
      </c>
      <c r="F123" s="207" t="s">
        <v>117</v>
      </c>
      <c r="G123" s="194"/>
      <c r="H123" s="194"/>
      <c r="I123" s="197"/>
      <c r="J123" s="208">
        <f>BK123</f>
        <v>0</v>
      </c>
      <c r="K123" s="194"/>
      <c r="L123" s="199"/>
      <c r="M123" s="200"/>
      <c r="N123" s="201"/>
      <c r="O123" s="201"/>
      <c r="P123" s="202">
        <f>SUM(P124:P128)</f>
        <v>0</v>
      </c>
      <c r="Q123" s="201"/>
      <c r="R123" s="202">
        <f>SUM(R124:R128)</f>
        <v>0.073199</v>
      </c>
      <c r="S123" s="201"/>
      <c r="T123" s="202">
        <f>SUM(T124:T128)</f>
        <v>0</v>
      </c>
      <c r="U123" s="203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4" t="s">
        <v>81</v>
      </c>
      <c r="AT123" s="205" t="s">
        <v>75</v>
      </c>
      <c r="AU123" s="205" t="s">
        <v>81</v>
      </c>
      <c r="AY123" s="204" t="s">
        <v>115</v>
      </c>
      <c r="BK123" s="206">
        <f>SUM(BK124:BK128)</f>
        <v>0</v>
      </c>
    </row>
    <row r="124" s="2" customFormat="1" ht="24.15" customHeight="1">
      <c r="A124" s="36"/>
      <c r="B124" s="37"/>
      <c r="C124" s="209" t="s">
        <v>118</v>
      </c>
      <c r="D124" s="209" t="s">
        <v>119</v>
      </c>
      <c r="E124" s="210" t="s">
        <v>120</v>
      </c>
      <c r="F124" s="211" t="s">
        <v>121</v>
      </c>
      <c r="G124" s="212" t="s">
        <v>122</v>
      </c>
      <c r="H124" s="213">
        <v>1</v>
      </c>
      <c r="I124" s="214"/>
      <c r="J124" s="215">
        <f>ROUND(I124*H124,2)</f>
        <v>0</v>
      </c>
      <c r="K124" s="216"/>
      <c r="L124" s="42"/>
      <c r="M124" s="217" t="s">
        <v>1</v>
      </c>
      <c r="N124" s="218" t="s">
        <v>41</v>
      </c>
      <c r="O124" s="89"/>
      <c r="P124" s="219">
        <f>O124*H124</f>
        <v>0</v>
      </c>
      <c r="Q124" s="219">
        <v>0.064519999999999994</v>
      </c>
      <c r="R124" s="219">
        <f>Q124*H124</f>
        <v>0.064519999999999994</v>
      </c>
      <c r="S124" s="219">
        <v>0</v>
      </c>
      <c r="T124" s="219">
        <f>S124*H124</f>
        <v>0</v>
      </c>
      <c r="U124" s="220" t="s">
        <v>1</v>
      </c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1" t="s">
        <v>123</v>
      </c>
      <c r="AT124" s="221" t="s">
        <v>119</v>
      </c>
      <c r="AU124" s="221" t="s">
        <v>83</v>
      </c>
      <c r="AY124" s="15" t="s">
        <v>115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5" t="s">
        <v>81</v>
      </c>
      <c r="BK124" s="222">
        <f>ROUND(I124*H124,2)</f>
        <v>0</v>
      </c>
      <c r="BL124" s="15" t="s">
        <v>123</v>
      </c>
      <c r="BM124" s="221" t="s">
        <v>124</v>
      </c>
    </row>
    <row r="125" s="2" customFormat="1" ht="16.5" customHeight="1">
      <c r="A125" s="36"/>
      <c r="B125" s="37"/>
      <c r="C125" s="209" t="s">
        <v>125</v>
      </c>
      <c r="D125" s="209" t="s">
        <v>119</v>
      </c>
      <c r="E125" s="210" t="s">
        <v>126</v>
      </c>
      <c r="F125" s="211" t="s">
        <v>127</v>
      </c>
      <c r="G125" s="212" t="s">
        <v>128</v>
      </c>
      <c r="H125" s="213">
        <v>1.1000000000000001</v>
      </c>
      <c r="I125" s="214"/>
      <c r="J125" s="215">
        <f>ROUND(I125*H125,2)</f>
        <v>0</v>
      </c>
      <c r="K125" s="216"/>
      <c r="L125" s="42"/>
      <c r="M125" s="217" t="s">
        <v>1</v>
      </c>
      <c r="N125" s="218" t="s">
        <v>41</v>
      </c>
      <c r="O125" s="89"/>
      <c r="P125" s="219">
        <f>O125*H125</f>
        <v>0</v>
      </c>
      <c r="Q125" s="219">
        <v>0.00189</v>
      </c>
      <c r="R125" s="219">
        <f>Q125*H125</f>
        <v>0.0020790000000000001</v>
      </c>
      <c r="S125" s="219">
        <v>0</v>
      </c>
      <c r="T125" s="219">
        <f>S125*H125</f>
        <v>0</v>
      </c>
      <c r="U125" s="220" t="s">
        <v>1</v>
      </c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1" t="s">
        <v>123</v>
      </c>
      <c r="AT125" s="221" t="s">
        <v>119</v>
      </c>
      <c r="AU125" s="221" t="s">
        <v>83</v>
      </c>
      <c r="AY125" s="15" t="s">
        <v>115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5" t="s">
        <v>81</v>
      </c>
      <c r="BK125" s="222">
        <f>ROUND(I125*H125,2)</f>
        <v>0</v>
      </c>
      <c r="BL125" s="15" t="s">
        <v>123</v>
      </c>
      <c r="BM125" s="221" t="s">
        <v>129</v>
      </c>
    </row>
    <row r="126" s="2" customFormat="1" ht="16.5" customHeight="1">
      <c r="A126" s="36"/>
      <c r="B126" s="37"/>
      <c r="C126" s="209" t="s">
        <v>130</v>
      </c>
      <c r="D126" s="209" t="s">
        <v>119</v>
      </c>
      <c r="E126" s="210" t="s">
        <v>131</v>
      </c>
      <c r="F126" s="211" t="s">
        <v>132</v>
      </c>
      <c r="G126" s="212" t="s">
        <v>128</v>
      </c>
      <c r="H126" s="213">
        <v>1.5</v>
      </c>
      <c r="I126" s="214"/>
      <c r="J126" s="215">
        <f>ROUND(I126*H126,2)</f>
        <v>0</v>
      </c>
      <c r="K126" s="216"/>
      <c r="L126" s="42"/>
      <c r="M126" s="217" t="s">
        <v>1</v>
      </c>
      <c r="N126" s="218" t="s">
        <v>41</v>
      </c>
      <c r="O126" s="89"/>
      <c r="P126" s="219">
        <f>O126*H126</f>
        <v>0</v>
      </c>
      <c r="Q126" s="219">
        <v>0.0040000000000000001</v>
      </c>
      <c r="R126" s="219">
        <f>Q126*H126</f>
        <v>0.0060000000000000001</v>
      </c>
      <c r="S126" s="219">
        <v>0</v>
      </c>
      <c r="T126" s="219">
        <f>S126*H126</f>
        <v>0</v>
      </c>
      <c r="U126" s="220" t="s">
        <v>1</v>
      </c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1" t="s">
        <v>123</v>
      </c>
      <c r="AT126" s="221" t="s">
        <v>119</v>
      </c>
      <c r="AU126" s="221" t="s">
        <v>83</v>
      </c>
      <c r="AY126" s="15" t="s">
        <v>115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5" t="s">
        <v>81</v>
      </c>
      <c r="BK126" s="222">
        <f>ROUND(I126*H126,2)</f>
        <v>0</v>
      </c>
      <c r="BL126" s="15" t="s">
        <v>123</v>
      </c>
      <c r="BM126" s="221" t="s">
        <v>133</v>
      </c>
    </row>
    <row r="127" s="2" customFormat="1" ht="24.15" customHeight="1">
      <c r="A127" s="36"/>
      <c r="B127" s="37"/>
      <c r="C127" s="209" t="s">
        <v>134</v>
      </c>
      <c r="D127" s="209" t="s">
        <v>119</v>
      </c>
      <c r="E127" s="210" t="s">
        <v>135</v>
      </c>
      <c r="F127" s="211" t="s">
        <v>136</v>
      </c>
      <c r="G127" s="212" t="s">
        <v>137</v>
      </c>
      <c r="H127" s="213">
        <v>5.5</v>
      </c>
      <c r="I127" s="214"/>
      <c r="J127" s="215">
        <f>ROUND(I127*H127,2)</f>
        <v>0</v>
      </c>
      <c r="K127" s="216"/>
      <c r="L127" s="42"/>
      <c r="M127" s="217" t="s">
        <v>1</v>
      </c>
      <c r="N127" s="218" t="s">
        <v>41</v>
      </c>
      <c r="O127" s="89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19">
        <f>S127*H127</f>
        <v>0</v>
      </c>
      <c r="U127" s="220" t="s">
        <v>1</v>
      </c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1" t="s">
        <v>123</v>
      </c>
      <c r="AT127" s="221" t="s">
        <v>119</v>
      </c>
      <c r="AU127" s="221" t="s">
        <v>83</v>
      </c>
      <c r="AY127" s="15" t="s">
        <v>115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5" t="s">
        <v>81</v>
      </c>
      <c r="BK127" s="222">
        <f>ROUND(I127*H127,2)</f>
        <v>0</v>
      </c>
      <c r="BL127" s="15" t="s">
        <v>123</v>
      </c>
      <c r="BM127" s="221" t="s">
        <v>138</v>
      </c>
    </row>
    <row r="128" s="2" customFormat="1" ht="16.5" customHeight="1">
      <c r="A128" s="36"/>
      <c r="B128" s="37"/>
      <c r="C128" s="223" t="s">
        <v>139</v>
      </c>
      <c r="D128" s="223" t="s">
        <v>140</v>
      </c>
      <c r="E128" s="224" t="s">
        <v>141</v>
      </c>
      <c r="F128" s="225" t="s">
        <v>142</v>
      </c>
      <c r="G128" s="226" t="s">
        <v>137</v>
      </c>
      <c r="H128" s="227">
        <v>6</v>
      </c>
      <c r="I128" s="228"/>
      <c r="J128" s="229">
        <f>ROUND(I128*H128,2)</f>
        <v>0</v>
      </c>
      <c r="K128" s="230"/>
      <c r="L128" s="231"/>
      <c r="M128" s="232" t="s">
        <v>1</v>
      </c>
      <c r="N128" s="233" t="s">
        <v>41</v>
      </c>
      <c r="O128" s="89"/>
      <c r="P128" s="219">
        <f>O128*H128</f>
        <v>0</v>
      </c>
      <c r="Q128" s="219">
        <v>0.00010000000000000001</v>
      </c>
      <c r="R128" s="219">
        <f>Q128*H128</f>
        <v>0.00060000000000000006</v>
      </c>
      <c r="S128" s="219">
        <v>0</v>
      </c>
      <c r="T128" s="219">
        <f>S128*H128</f>
        <v>0</v>
      </c>
      <c r="U128" s="220" t="s">
        <v>1</v>
      </c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1" t="s">
        <v>143</v>
      </c>
      <c r="AT128" s="221" t="s">
        <v>140</v>
      </c>
      <c r="AU128" s="221" t="s">
        <v>83</v>
      </c>
      <c r="AY128" s="15" t="s">
        <v>115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5" t="s">
        <v>81</v>
      </c>
      <c r="BK128" s="222">
        <f>ROUND(I128*H128,2)</f>
        <v>0</v>
      </c>
      <c r="BL128" s="15" t="s">
        <v>123</v>
      </c>
      <c r="BM128" s="221" t="s">
        <v>144</v>
      </c>
    </row>
    <row r="129" s="12" customFormat="1" ht="25.92" customHeight="1">
      <c r="A129" s="12"/>
      <c r="B129" s="193"/>
      <c r="C129" s="194"/>
      <c r="D129" s="195" t="s">
        <v>75</v>
      </c>
      <c r="E129" s="196" t="s">
        <v>145</v>
      </c>
      <c r="F129" s="196" t="s">
        <v>146</v>
      </c>
      <c r="G129" s="194"/>
      <c r="H129" s="194"/>
      <c r="I129" s="197"/>
      <c r="J129" s="198">
        <f>BK129</f>
        <v>0</v>
      </c>
      <c r="K129" s="194"/>
      <c r="L129" s="199"/>
      <c r="M129" s="200"/>
      <c r="N129" s="201"/>
      <c r="O129" s="201"/>
      <c r="P129" s="202">
        <f>P130+P153+P167+P175+P189</f>
        <v>0</v>
      </c>
      <c r="Q129" s="201"/>
      <c r="R129" s="202">
        <f>R130+R153+R167+R175+R189</f>
        <v>0.73407100000000014</v>
      </c>
      <c r="S129" s="201"/>
      <c r="T129" s="202">
        <f>T130+T153+T167+T175+T189</f>
        <v>0.31630299999999995</v>
      </c>
      <c r="U129" s="203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4" t="s">
        <v>83</v>
      </c>
      <c r="AT129" s="205" t="s">
        <v>75</v>
      </c>
      <c r="AU129" s="205" t="s">
        <v>76</v>
      </c>
      <c r="AY129" s="204" t="s">
        <v>115</v>
      </c>
      <c r="BK129" s="206">
        <f>BK130+BK153+BK167+BK175+BK189</f>
        <v>0</v>
      </c>
    </row>
    <row r="130" s="12" customFormat="1" ht="22.8" customHeight="1">
      <c r="A130" s="12"/>
      <c r="B130" s="193"/>
      <c r="C130" s="194"/>
      <c r="D130" s="195" t="s">
        <v>75</v>
      </c>
      <c r="E130" s="207" t="s">
        <v>147</v>
      </c>
      <c r="F130" s="207" t="s">
        <v>148</v>
      </c>
      <c r="G130" s="194"/>
      <c r="H130" s="194"/>
      <c r="I130" s="197"/>
      <c r="J130" s="208">
        <f>BK130</f>
        <v>0</v>
      </c>
      <c r="K130" s="194"/>
      <c r="L130" s="199"/>
      <c r="M130" s="200"/>
      <c r="N130" s="201"/>
      <c r="O130" s="201"/>
      <c r="P130" s="202">
        <f>SUM(P131:P152)</f>
        <v>0</v>
      </c>
      <c r="Q130" s="201"/>
      <c r="R130" s="202">
        <f>SUM(R131:R152)</f>
        <v>0.037080000000000002</v>
      </c>
      <c r="S130" s="201"/>
      <c r="T130" s="202">
        <f>SUM(T131:T152)</f>
        <v>0.00215</v>
      </c>
      <c r="U130" s="203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4" t="s">
        <v>83</v>
      </c>
      <c r="AT130" s="205" t="s">
        <v>75</v>
      </c>
      <c r="AU130" s="205" t="s">
        <v>81</v>
      </c>
      <c r="AY130" s="204" t="s">
        <v>115</v>
      </c>
      <c r="BK130" s="206">
        <f>SUM(BK131:BK152)</f>
        <v>0</v>
      </c>
    </row>
    <row r="131" s="2" customFormat="1" ht="16.5" customHeight="1">
      <c r="A131" s="36"/>
      <c r="B131" s="37"/>
      <c r="C131" s="209" t="s">
        <v>143</v>
      </c>
      <c r="D131" s="209" t="s">
        <v>119</v>
      </c>
      <c r="E131" s="210" t="s">
        <v>149</v>
      </c>
      <c r="F131" s="211" t="s">
        <v>150</v>
      </c>
      <c r="G131" s="212" t="s">
        <v>128</v>
      </c>
      <c r="H131" s="213">
        <v>1</v>
      </c>
      <c r="I131" s="214"/>
      <c r="J131" s="215">
        <f>ROUND(I131*H131,2)</f>
        <v>0</v>
      </c>
      <c r="K131" s="216"/>
      <c r="L131" s="42"/>
      <c r="M131" s="217" t="s">
        <v>1</v>
      </c>
      <c r="N131" s="218" t="s">
        <v>41</v>
      </c>
      <c r="O131" s="89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19">
        <f>S131*H131</f>
        <v>0</v>
      </c>
      <c r="U131" s="220" t="s">
        <v>1</v>
      </c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1" t="s">
        <v>151</v>
      </c>
      <c r="AT131" s="221" t="s">
        <v>119</v>
      </c>
      <c r="AU131" s="221" t="s">
        <v>83</v>
      </c>
      <c r="AY131" s="15" t="s">
        <v>115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5" t="s">
        <v>81</v>
      </c>
      <c r="BK131" s="222">
        <f>ROUND(I131*H131,2)</f>
        <v>0</v>
      </c>
      <c r="BL131" s="15" t="s">
        <v>151</v>
      </c>
      <c r="BM131" s="221" t="s">
        <v>152</v>
      </c>
    </row>
    <row r="132" s="2" customFormat="1" ht="16.5" customHeight="1">
      <c r="A132" s="36"/>
      <c r="B132" s="37"/>
      <c r="C132" s="223" t="s">
        <v>153</v>
      </c>
      <c r="D132" s="223" t="s">
        <v>140</v>
      </c>
      <c r="E132" s="224" t="s">
        <v>154</v>
      </c>
      <c r="F132" s="225" t="s">
        <v>155</v>
      </c>
      <c r="G132" s="226" t="s">
        <v>156</v>
      </c>
      <c r="H132" s="227">
        <v>1</v>
      </c>
      <c r="I132" s="228"/>
      <c r="J132" s="229">
        <f>ROUND(I132*H132,2)</f>
        <v>0</v>
      </c>
      <c r="K132" s="230"/>
      <c r="L132" s="231"/>
      <c r="M132" s="232" t="s">
        <v>1</v>
      </c>
      <c r="N132" s="233" t="s">
        <v>41</v>
      </c>
      <c r="O132" s="89"/>
      <c r="P132" s="219">
        <f>O132*H132</f>
        <v>0</v>
      </c>
      <c r="Q132" s="219">
        <v>0.002</v>
      </c>
      <c r="R132" s="219">
        <f>Q132*H132</f>
        <v>0.002</v>
      </c>
      <c r="S132" s="219">
        <v>0</v>
      </c>
      <c r="T132" s="219">
        <f>S132*H132</f>
        <v>0</v>
      </c>
      <c r="U132" s="220" t="s">
        <v>1</v>
      </c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1" t="s">
        <v>157</v>
      </c>
      <c r="AT132" s="221" t="s">
        <v>140</v>
      </c>
      <c r="AU132" s="221" t="s">
        <v>83</v>
      </c>
      <c r="AY132" s="15" t="s">
        <v>115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5" t="s">
        <v>81</v>
      </c>
      <c r="BK132" s="222">
        <f>ROUND(I132*H132,2)</f>
        <v>0</v>
      </c>
      <c r="BL132" s="15" t="s">
        <v>151</v>
      </c>
      <c r="BM132" s="221" t="s">
        <v>158</v>
      </c>
    </row>
    <row r="133" s="2" customFormat="1" ht="24.15" customHeight="1">
      <c r="A133" s="36"/>
      <c r="B133" s="37"/>
      <c r="C133" s="209" t="s">
        <v>159</v>
      </c>
      <c r="D133" s="209" t="s">
        <v>119</v>
      </c>
      <c r="E133" s="210" t="s">
        <v>160</v>
      </c>
      <c r="F133" s="211" t="s">
        <v>161</v>
      </c>
      <c r="G133" s="212" t="s">
        <v>156</v>
      </c>
      <c r="H133" s="213">
        <v>13</v>
      </c>
      <c r="I133" s="214"/>
      <c r="J133" s="215">
        <f>ROUND(I133*H133,2)</f>
        <v>0</v>
      </c>
      <c r="K133" s="216"/>
      <c r="L133" s="42"/>
      <c r="M133" s="217" t="s">
        <v>1</v>
      </c>
      <c r="N133" s="218" t="s">
        <v>41</v>
      </c>
      <c r="O133" s="89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19">
        <f>S133*H133</f>
        <v>0</v>
      </c>
      <c r="U133" s="220" t="s">
        <v>1</v>
      </c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1" t="s">
        <v>151</v>
      </c>
      <c r="AT133" s="221" t="s">
        <v>119</v>
      </c>
      <c r="AU133" s="221" t="s">
        <v>83</v>
      </c>
      <c r="AY133" s="15" t="s">
        <v>115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5" t="s">
        <v>81</v>
      </c>
      <c r="BK133" s="222">
        <f>ROUND(I133*H133,2)</f>
        <v>0</v>
      </c>
      <c r="BL133" s="15" t="s">
        <v>151</v>
      </c>
      <c r="BM133" s="221" t="s">
        <v>162</v>
      </c>
    </row>
    <row r="134" s="2" customFormat="1" ht="16.5" customHeight="1">
      <c r="A134" s="36"/>
      <c r="B134" s="37"/>
      <c r="C134" s="223" t="s">
        <v>151</v>
      </c>
      <c r="D134" s="223" t="s">
        <v>140</v>
      </c>
      <c r="E134" s="224" t="s">
        <v>163</v>
      </c>
      <c r="F134" s="225" t="s">
        <v>164</v>
      </c>
      <c r="G134" s="226" t="s">
        <v>156</v>
      </c>
      <c r="H134" s="227">
        <v>13</v>
      </c>
      <c r="I134" s="228"/>
      <c r="J134" s="229">
        <f>ROUND(I134*H134,2)</f>
        <v>0</v>
      </c>
      <c r="K134" s="230"/>
      <c r="L134" s="231"/>
      <c r="M134" s="232" t="s">
        <v>1</v>
      </c>
      <c r="N134" s="233" t="s">
        <v>41</v>
      </c>
      <c r="O134" s="89"/>
      <c r="P134" s="219">
        <f>O134*H134</f>
        <v>0</v>
      </c>
      <c r="Q134" s="219">
        <v>5.0000000000000002E-05</v>
      </c>
      <c r="R134" s="219">
        <f>Q134*H134</f>
        <v>0.00065000000000000008</v>
      </c>
      <c r="S134" s="219">
        <v>0</v>
      </c>
      <c r="T134" s="219">
        <f>S134*H134</f>
        <v>0</v>
      </c>
      <c r="U134" s="220" t="s">
        <v>1</v>
      </c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1" t="s">
        <v>157</v>
      </c>
      <c r="AT134" s="221" t="s">
        <v>140</v>
      </c>
      <c r="AU134" s="221" t="s">
        <v>83</v>
      </c>
      <c r="AY134" s="15" t="s">
        <v>115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5" t="s">
        <v>81</v>
      </c>
      <c r="BK134" s="222">
        <f>ROUND(I134*H134,2)</f>
        <v>0</v>
      </c>
      <c r="BL134" s="15" t="s">
        <v>151</v>
      </c>
      <c r="BM134" s="221" t="s">
        <v>165</v>
      </c>
    </row>
    <row r="135" s="2" customFormat="1" ht="16.5" customHeight="1">
      <c r="A135" s="36"/>
      <c r="B135" s="37"/>
      <c r="C135" s="209" t="s">
        <v>166</v>
      </c>
      <c r="D135" s="209" t="s">
        <v>119</v>
      </c>
      <c r="E135" s="210" t="s">
        <v>167</v>
      </c>
      <c r="F135" s="211" t="s">
        <v>168</v>
      </c>
      <c r="G135" s="212" t="s">
        <v>137</v>
      </c>
      <c r="H135" s="213">
        <v>1</v>
      </c>
      <c r="I135" s="214"/>
      <c r="J135" s="215">
        <f>ROUND(I135*H135,2)</f>
        <v>0</v>
      </c>
      <c r="K135" s="216"/>
      <c r="L135" s="42"/>
      <c r="M135" s="217" t="s">
        <v>1</v>
      </c>
      <c r="N135" s="218" t="s">
        <v>41</v>
      </c>
      <c r="O135" s="89"/>
      <c r="P135" s="219">
        <f>O135*H135</f>
        <v>0</v>
      </c>
      <c r="Q135" s="219">
        <v>0</v>
      </c>
      <c r="R135" s="219">
        <f>Q135*H135</f>
        <v>0</v>
      </c>
      <c r="S135" s="219">
        <v>0.00215</v>
      </c>
      <c r="T135" s="219">
        <f>S135*H135</f>
        <v>0.00215</v>
      </c>
      <c r="U135" s="220" t="s">
        <v>1</v>
      </c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1" t="s">
        <v>151</v>
      </c>
      <c r="AT135" s="221" t="s">
        <v>119</v>
      </c>
      <c r="AU135" s="221" t="s">
        <v>83</v>
      </c>
      <c r="AY135" s="15" t="s">
        <v>115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5" t="s">
        <v>81</v>
      </c>
      <c r="BK135" s="222">
        <f>ROUND(I135*H135,2)</f>
        <v>0</v>
      </c>
      <c r="BL135" s="15" t="s">
        <v>151</v>
      </c>
      <c r="BM135" s="221" t="s">
        <v>169</v>
      </c>
    </row>
    <row r="136" s="2" customFormat="1" ht="24.15" customHeight="1">
      <c r="A136" s="36"/>
      <c r="B136" s="37"/>
      <c r="C136" s="209" t="s">
        <v>81</v>
      </c>
      <c r="D136" s="209" t="s">
        <v>119</v>
      </c>
      <c r="E136" s="210" t="s">
        <v>170</v>
      </c>
      <c r="F136" s="211" t="s">
        <v>171</v>
      </c>
      <c r="G136" s="212" t="s">
        <v>137</v>
      </c>
      <c r="H136" s="213">
        <v>24</v>
      </c>
      <c r="I136" s="214"/>
      <c r="J136" s="215">
        <f>ROUND(I136*H136,2)</f>
        <v>0</v>
      </c>
      <c r="K136" s="216"/>
      <c r="L136" s="42"/>
      <c r="M136" s="217" t="s">
        <v>1</v>
      </c>
      <c r="N136" s="218" t="s">
        <v>41</v>
      </c>
      <c r="O136" s="89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19">
        <f>S136*H136</f>
        <v>0</v>
      </c>
      <c r="U136" s="220" t="s">
        <v>1</v>
      </c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1" t="s">
        <v>151</v>
      </c>
      <c r="AT136" s="221" t="s">
        <v>119</v>
      </c>
      <c r="AU136" s="221" t="s">
        <v>83</v>
      </c>
      <c r="AY136" s="15" t="s">
        <v>115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5" t="s">
        <v>81</v>
      </c>
      <c r="BK136" s="222">
        <f>ROUND(I136*H136,2)</f>
        <v>0</v>
      </c>
      <c r="BL136" s="15" t="s">
        <v>151</v>
      </c>
      <c r="BM136" s="221" t="s">
        <v>172</v>
      </c>
    </row>
    <row r="137" s="2" customFormat="1" ht="24.15" customHeight="1">
      <c r="A137" s="36"/>
      <c r="B137" s="37"/>
      <c r="C137" s="223" t="s">
        <v>83</v>
      </c>
      <c r="D137" s="223" t="s">
        <v>140</v>
      </c>
      <c r="E137" s="224" t="s">
        <v>173</v>
      </c>
      <c r="F137" s="225" t="s">
        <v>174</v>
      </c>
      <c r="G137" s="226" t="s">
        <v>137</v>
      </c>
      <c r="H137" s="227">
        <v>24</v>
      </c>
      <c r="I137" s="228"/>
      <c r="J137" s="229">
        <f>ROUND(I137*H137,2)</f>
        <v>0</v>
      </c>
      <c r="K137" s="230"/>
      <c r="L137" s="231"/>
      <c r="M137" s="232" t="s">
        <v>1</v>
      </c>
      <c r="N137" s="233" t="s">
        <v>41</v>
      </c>
      <c r="O137" s="89"/>
      <c r="P137" s="219">
        <f>O137*H137</f>
        <v>0</v>
      </c>
      <c r="Q137" s="219">
        <v>0.00012</v>
      </c>
      <c r="R137" s="219">
        <f>Q137*H137</f>
        <v>0.0028800000000000002</v>
      </c>
      <c r="S137" s="219">
        <v>0</v>
      </c>
      <c r="T137" s="219">
        <f>S137*H137</f>
        <v>0</v>
      </c>
      <c r="U137" s="220" t="s">
        <v>1</v>
      </c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1" t="s">
        <v>157</v>
      </c>
      <c r="AT137" s="221" t="s">
        <v>140</v>
      </c>
      <c r="AU137" s="221" t="s">
        <v>83</v>
      </c>
      <c r="AY137" s="15" t="s">
        <v>115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5" t="s">
        <v>81</v>
      </c>
      <c r="BK137" s="222">
        <f>ROUND(I137*H137,2)</f>
        <v>0</v>
      </c>
      <c r="BL137" s="15" t="s">
        <v>151</v>
      </c>
      <c r="BM137" s="221" t="s">
        <v>175</v>
      </c>
    </row>
    <row r="138" s="2" customFormat="1" ht="33" customHeight="1">
      <c r="A138" s="36"/>
      <c r="B138" s="37"/>
      <c r="C138" s="209" t="s">
        <v>116</v>
      </c>
      <c r="D138" s="209" t="s">
        <v>119</v>
      </c>
      <c r="E138" s="210" t="s">
        <v>176</v>
      </c>
      <c r="F138" s="211" t="s">
        <v>177</v>
      </c>
      <c r="G138" s="212" t="s">
        <v>137</v>
      </c>
      <c r="H138" s="213">
        <v>39</v>
      </c>
      <c r="I138" s="214"/>
      <c r="J138" s="215">
        <f>ROUND(I138*H138,2)</f>
        <v>0</v>
      </c>
      <c r="K138" s="216"/>
      <c r="L138" s="42"/>
      <c r="M138" s="217" t="s">
        <v>1</v>
      </c>
      <c r="N138" s="218" t="s">
        <v>41</v>
      </c>
      <c r="O138" s="89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19">
        <f>S138*H138</f>
        <v>0</v>
      </c>
      <c r="U138" s="220" t="s">
        <v>1</v>
      </c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1" t="s">
        <v>151</v>
      </c>
      <c r="AT138" s="221" t="s">
        <v>119</v>
      </c>
      <c r="AU138" s="221" t="s">
        <v>83</v>
      </c>
      <c r="AY138" s="15" t="s">
        <v>115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5" t="s">
        <v>81</v>
      </c>
      <c r="BK138" s="222">
        <f>ROUND(I138*H138,2)</f>
        <v>0</v>
      </c>
      <c r="BL138" s="15" t="s">
        <v>151</v>
      </c>
      <c r="BM138" s="221" t="s">
        <v>178</v>
      </c>
    </row>
    <row r="139" s="2" customFormat="1" ht="24.15" customHeight="1">
      <c r="A139" s="36"/>
      <c r="B139" s="37"/>
      <c r="C139" s="223" t="s">
        <v>123</v>
      </c>
      <c r="D139" s="223" t="s">
        <v>140</v>
      </c>
      <c r="E139" s="224" t="s">
        <v>179</v>
      </c>
      <c r="F139" s="225" t="s">
        <v>180</v>
      </c>
      <c r="G139" s="226" t="s">
        <v>137</v>
      </c>
      <c r="H139" s="227">
        <v>39</v>
      </c>
      <c r="I139" s="228"/>
      <c r="J139" s="229">
        <f>ROUND(I139*H139,2)</f>
        <v>0</v>
      </c>
      <c r="K139" s="230"/>
      <c r="L139" s="231"/>
      <c r="M139" s="232" t="s">
        <v>1</v>
      </c>
      <c r="N139" s="233" t="s">
        <v>41</v>
      </c>
      <c r="O139" s="89"/>
      <c r="P139" s="219">
        <f>O139*H139</f>
        <v>0</v>
      </c>
      <c r="Q139" s="219">
        <v>0.00017000000000000001</v>
      </c>
      <c r="R139" s="219">
        <f>Q139*H139</f>
        <v>0.0066300000000000005</v>
      </c>
      <c r="S139" s="219">
        <v>0</v>
      </c>
      <c r="T139" s="219">
        <f>S139*H139</f>
        <v>0</v>
      </c>
      <c r="U139" s="220" t="s">
        <v>1</v>
      </c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1" t="s">
        <v>157</v>
      </c>
      <c r="AT139" s="221" t="s">
        <v>140</v>
      </c>
      <c r="AU139" s="221" t="s">
        <v>83</v>
      </c>
      <c r="AY139" s="15" t="s">
        <v>115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5" t="s">
        <v>81</v>
      </c>
      <c r="BK139" s="222">
        <f>ROUND(I139*H139,2)</f>
        <v>0</v>
      </c>
      <c r="BL139" s="15" t="s">
        <v>151</v>
      </c>
      <c r="BM139" s="221" t="s">
        <v>181</v>
      </c>
    </row>
    <row r="140" s="2" customFormat="1" ht="33" customHeight="1">
      <c r="A140" s="36"/>
      <c r="B140" s="37"/>
      <c r="C140" s="209" t="s">
        <v>182</v>
      </c>
      <c r="D140" s="209" t="s">
        <v>119</v>
      </c>
      <c r="E140" s="210" t="s">
        <v>176</v>
      </c>
      <c r="F140" s="211" t="s">
        <v>177</v>
      </c>
      <c r="G140" s="212" t="s">
        <v>137</v>
      </c>
      <c r="H140" s="213">
        <v>29</v>
      </c>
      <c r="I140" s="214"/>
      <c r="J140" s="215">
        <f>ROUND(I140*H140,2)</f>
        <v>0</v>
      </c>
      <c r="K140" s="216"/>
      <c r="L140" s="42"/>
      <c r="M140" s="217" t="s">
        <v>1</v>
      </c>
      <c r="N140" s="218" t="s">
        <v>41</v>
      </c>
      <c r="O140" s="89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19">
        <f>S140*H140</f>
        <v>0</v>
      </c>
      <c r="U140" s="220" t="s">
        <v>1</v>
      </c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1" t="s">
        <v>151</v>
      </c>
      <c r="AT140" s="221" t="s">
        <v>119</v>
      </c>
      <c r="AU140" s="221" t="s">
        <v>83</v>
      </c>
      <c r="AY140" s="15" t="s">
        <v>115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5" t="s">
        <v>81</v>
      </c>
      <c r="BK140" s="222">
        <f>ROUND(I140*H140,2)</f>
        <v>0</v>
      </c>
      <c r="BL140" s="15" t="s">
        <v>151</v>
      </c>
      <c r="BM140" s="221" t="s">
        <v>183</v>
      </c>
    </row>
    <row r="141" s="2" customFormat="1" ht="24.15" customHeight="1">
      <c r="A141" s="36"/>
      <c r="B141" s="37"/>
      <c r="C141" s="223" t="s">
        <v>184</v>
      </c>
      <c r="D141" s="223" t="s">
        <v>140</v>
      </c>
      <c r="E141" s="224" t="s">
        <v>185</v>
      </c>
      <c r="F141" s="225" t="s">
        <v>186</v>
      </c>
      <c r="G141" s="226" t="s">
        <v>137</v>
      </c>
      <c r="H141" s="227">
        <v>29</v>
      </c>
      <c r="I141" s="228"/>
      <c r="J141" s="229">
        <f>ROUND(I141*H141,2)</f>
        <v>0</v>
      </c>
      <c r="K141" s="230"/>
      <c r="L141" s="231"/>
      <c r="M141" s="232" t="s">
        <v>1</v>
      </c>
      <c r="N141" s="233" t="s">
        <v>41</v>
      </c>
      <c r="O141" s="89"/>
      <c r="P141" s="219">
        <f>O141*H141</f>
        <v>0</v>
      </c>
      <c r="Q141" s="219">
        <v>0.00023000000000000001</v>
      </c>
      <c r="R141" s="219">
        <f>Q141*H141</f>
        <v>0.0066700000000000006</v>
      </c>
      <c r="S141" s="219">
        <v>0</v>
      </c>
      <c r="T141" s="219">
        <f>S141*H141</f>
        <v>0</v>
      </c>
      <c r="U141" s="220" t="s">
        <v>1</v>
      </c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1" t="s">
        <v>157</v>
      </c>
      <c r="AT141" s="221" t="s">
        <v>140</v>
      </c>
      <c r="AU141" s="221" t="s">
        <v>83</v>
      </c>
      <c r="AY141" s="15" t="s">
        <v>115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5" t="s">
        <v>81</v>
      </c>
      <c r="BK141" s="222">
        <f>ROUND(I141*H141,2)</f>
        <v>0</v>
      </c>
      <c r="BL141" s="15" t="s">
        <v>151</v>
      </c>
      <c r="BM141" s="221" t="s">
        <v>187</v>
      </c>
    </row>
    <row r="142" s="2" customFormat="1" ht="16.5" customHeight="1">
      <c r="A142" s="36"/>
      <c r="B142" s="37"/>
      <c r="C142" s="209" t="s">
        <v>188</v>
      </c>
      <c r="D142" s="209" t="s">
        <v>119</v>
      </c>
      <c r="E142" s="210" t="s">
        <v>189</v>
      </c>
      <c r="F142" s="211" t="s">
        <v>190</v>
      </c>
      <c r="G142" s="212" t="s">
        <v>156</v>
      </c>
      <c r="H142" s="213">
        <v>13</v>
      </c>
      <c r="I142" s="214"/>
      <c r="J142" s="215">
        <f>ROUND(I142*H142,2)</f>
        <v>0</v>
      </c>
      <c r="K142" s="216"/>
      <c r="L142" s="42"/>
      <c r="M142" s="217" t="s">
        <v>1</v>
      </c>
      <c r="N142" s="218" t="s">
        <v>41</v>
      </c>
      <c r="O142" s="89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19">
        <f>S142*H142</f>
        <v>0</v>
      </c>
      <c r="U142" s="220" t="s">
        <v>1</v>
      </c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1" t="s">
        <v>151</v>
      </c>
      <c r="AT142" s="221" t="s">
        <v>119</v>
      </c>
      <c r="AU142" s="221" t="s">
        <v>83</v>
      </c>
      <c r="AY142" s="15" t="s">
        <v>115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5" t="s">
        <v>81</v>
      </c>
      <c r="BK142" s="222">
        <f>ROUND(I142*H142,2)</f>
        <v>0</v>
      </c>
      <c r="BL142" s="15" t="s">
        <v>151</v>
      </c>
      <c r="BM142" s="221" t="s">
        <v>191</v>
      </c>
    </row>
    <row r="143" s="2" customFormat="1" ht="16.5" customHeight="1">
      <c r="A143" s="36"/>
      <c r="B143" s="37"/>
      <c r="C143" s="223" t="s">
        <v>192</v>
      </c>
      <c r="D143" s="223" t="s">
        <v>140</v>
      </c>
      <c r="E143" s="224" t="s">
        <v>193</v>
      </c>
      <c r="F143" s="225" t="s">
        <v>194</v>
      </c>
      <c r="G143" s="226" t="s">
        <v>156</v>
      </c>
      <c r="H143" s="227">
        <v>13</v>
      </c>
      <c r="I143" s="228"/>
      <c r="J143" s="229">
        <f>ROUND(I143*H143,2)</f>
        <v>0</v>
      </c>
      <c r="K143" s="230"/>
      <c r="L143" s="231"/>
      <c r="M143" s="232" t="s">
        <v>1</v>
      </c>
      <c r="N143" s="233" t="s">
        <v>41</v>
      </c>
      <c r="O143" s="89"/>
      <c r="P143" s="219">
        <f>O143*H143</f>
        <v>0</v>
      </c>
      <c r="Q143" s="219">
        <v>0.00020000000000000001</v>
      </c>
      <c r="R143" s="219">
        <f>Q143*H143</f>
        <v>0.0026000000000000003</v>
      </c>
      <c r="S143" s="219">
        <v>0</v>
      </c>
      <c r="T143" s="219">
        <f>S143*H143</f>
        <v>0</v>
      </c>
      <c r="U143" s="220" t="s">
        <v>1</v>
      </c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1" t="s">
        <v>157</v>
      </c>
      <c r="AT143" s="221" t="s">
        <v>140</v>
      </c>
      <c r="AU143" s="221" t="s">
        <v>83</v>
      </c>
      <c r="AY143" s="15" t="s">
        <v>115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5" t="s">
        <v>81</v>
      </c>
      <c r="BK143" s="222">
        <f>ROUND(I143*H143,2)</f>
        <v>0</v>
      </c>
      <c r="BL143" s="15" t="s">
        <v>151</v>
      </c>
      <c r="BM143" s="221" t="s">
        <v>195</v>
      </c>
    </row>
    <row r="144" s="2" customFormat="1" ht="24.15" customHeight="1">
      <c r="A144" s="36"/>
      <c r="B144" s="37"/>
      <c r="C144" s="209" t="s">
        <v>196</v>
      </c>
      <c r="D144" s="209" t="s">
        <v>119</v>
      </c>
      <c r="E144" s="210" t="s">
        <v>197</v>
      </c>
      <c r="F144" s="211" t="s">
        <v>198</v>
      </c>
      <c r="G144" s="212" t="s">
        <v>156</v>
      </c>
      <c r="H144" s="213">
        <v>2</v>
      </c>
      <c r="I144" s="214"/>
      <c r="J144" s="215">
        <f>ROUND(I144*H144,2)</f>
        <v>0</v>
      </c>
      <c r="K144" s="216"/>
      <c r="L144" s="42"/>
      <c r="M144" s="217" t="s">
        <v>1</v>
      </c>
      <c r="N144" s="218" t="s">
        <v>41</v>
      </c>
      <c r="O144" s="89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19">
        <f>S144*H144</f>
        <v>0</v>
      </c>
      <c r="U144" s="220" t="s">
        <v>1</v>
      </c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1" t="s">
        <v>151</v>
      </c>
      <c r="AT144" s="221" t="s">
        <v>119</v>
      </c>
      <c r="AU144" s="221" t="s">
        <v>83</v>
      </c>
      <c r="AY144" s="15" t="s">
        <v>115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5" t="s">
        <v>81</v>
      </c>
      <c r="BK144" s="222">
        <f>ROUND(I144*H144,2)</f>
        <v>0</v>
      </c>
      <c r="BL144" s="15" t="s">
        <v>151</v>
      </c>
      <c r="BM144" s="221" t="s">
        <v>199</v>
      </c>
    </row>
    <row r="145" s="2" customFormat="1" ht="16.5" customHeight="1">
      <c r="A145" s="36"/>
      <c r="B145" s="37"/>
      <c r="C145" s="223" t="s">
        <v>9</v>
      </c>
      <c r="D145" s="223" t="s">
        <v>140</v>
      </c>
      <c r="E145" s="224" t="s">
        <v>200</v>
      </c>
      <c r="F145" s="225" t="s">
        <v>201</v>
      </c>
      <c r="G145" s="226" t="s">
        <v>156</v>
      </c>
      <c r="H145" s="227">
        <v>1</v>
      </c>
      <c r="I145" s="228"/>
      <c r="J145" s="229">
        <f>ROUND(I145*H145,2)</f>
        <v>0</v>
      </c>
      <c r="K145" s="230"/>
      <c r="L145" s="231"/>
      <c r="M145" s="232" t="s">
        <v>1</v>
      </c>
      <c r="N145" s="233" t="s">
        <v>41</v>
      </c>
      <c r="O145" s="89"/>
      <c r="P145" s="219">
        <f>O145*H145</f>
        <v>0</v>
      </c>
      <c r="Q145" s="219">
        <v>0.00025000000000000001</v>
      </c>
      <c r="R145" s="219">
        <f>Q145*H145</f>
        <v>0.00025000000000000001</v>
      </c>
      <c r="S145" s="219">
        <v>0</v>
      </c>
      <c r="T145" s="219">
        <f>S145*H145</f>
        <v>0</v>
      </c>
      <c r="U145" s="220" t="s">
        <v>1</v>
      </c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1" t="s">
        <v>157</v>
      </c>
      <c r="AT145" s="221" t="s">
        <v>140</v>
      </c>
      <c r="AU145" s="221" t="s">
        <v>83</v>
      </c>
      <c r="AY145" s="15" t="s">
        <v>115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5" t="s">
        <v>81</v>
      </c>
      <c r="BK145" s="222">
        <f>ROUND(I145*H145,2)</f>
        <v>0</v>
      </c>
      <c r="BL145" s="15" t="s">
        <v>151</v>
      </c>
      <c r="BM145" s="221" t="s">
        <v>202</v>
      </c>
    </row>
    <row r="146" s="2" customFormat="1" ht="16.5" customHeight="1">
      <c r="A146" s="36"/>
      <c r="B146" s="37"/>
      <c r="C146" s="223" t="s">
        <v>203</v>
      </c>
      <c r="D146" s="223" t="s">
        <v>140</v>
      </c>
      <c r="E146" s="224" t="s">
        <v>204</v>
      </c>
      <c r="F146" s="225" t="s">
        <v>205</v>
      </c>
      <c r="G146" s="226" t="s">
        <v>156</v>
      </c>
      <c r="H146" s="227">
        <v>1</v>
      </c>
      <c r="I146" s="228"/>
      <c r="J146" s="229">
        <f>ROUND(I146*H146,2)</f>
        <v>0</v>
      </c>
      <c r="K146" s="230"/>
      <c r="L146" s="231"/>
      <c r="M146" s="232" t="s">
        <v>1</v>
      </c>
      <c r="N146" s="233" t="s">
        <v>41</v>
      </c>
      <c r="O146" s="89"/>
      <c r="P146" s="219">
        <f>O146*H146</f>
        <v>0</v>
      </c>
      <c r="Q146" s="219">
        <v>0.00040000000000000002</v>
      </c>
      <c r="R146" s="219">
        <f>Q146*H146</f>
        <v>0.00040000000000000002</v>
      </c>
      <c r="S146" s="219">
        <v>0</v>
      </c>
      <c r="T146" s="219">
        <f>S146*H146</f>
        <v>0</v>
      </c>
      <c r="U146" s="220" t="s">
        <v>1</v>
      </c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1" t="s">
        <v>157</v>
      </c>
      <c r="AT146" s="221" t="s">
        <v>140</v>
      </c>
      <c r="AU146" s="221" t="s">
        <v>83</v>
      </c>
      <c r="AY146" s="15" t="s">
        <v>115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5" t="s">
        <v>81</v>
      </c>
      <c r="BK146" s="222">
        <f>ROUND(I146*H146,2)</f>
        <v>0</v>
      </c>
      <c r="BL146" s="15" t="s">
        <v>151</v>
      </c>
      <c r="BM146" s="221" t="s">
        <v>206</v>
      </c>
    </row>
    <row r="147" s="2" customFormat="1" ht="16.5" customHeight="1">
      <c r="A147" s="36"/>
      <c r="B147" s="37"/>
      <c r="C147" s="209" t="s">
        <v>207</v>
      </c>
      <c r="D147" s="209" t="s">
        <v>119</v>
      </c>
      <c r="E147" s="210" t="s">
        <v>208</v>
      </c>
      <c r="F147" s="211" t="s">
        <v>209</v>
      </c>
      <c r="G147" s="212" t="s">
        <v>137</v>
      </c>
      <c r="H147" s="213">
        <v>40</v>
      </c>
      <c r="I147" s="214"/>
      <c r="J147" s="215">
        <f>ROUND(I147*H147,2)</f>
        <v>0</v>
      </c>
      <c r="K147" s="216"/>
      <c r="L147" s="42"/>
      <c r="M147" s="217" t="s">
        <v>1</v>
      </c>
      <c r="N147" s="218" t="s">
        <v>41</v>
      </c>
      <c r="O147" s="89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19">
        <f>S147*H147</f>
        <v>0</v>
      </c>
      <c r="U147" s="220" t="s">
        <v>1</v>
      </c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1" t="s">
        <v>151</v>
      </c>
      <c r="AT147" s="221" t="s">
        <v>119</v>
      </c>
      <c r="AU147" s="221" t="s">
        <v>83</v>
      </c>
      <c r="AY147" s="15" t="s">
        <v>115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5" t="s">
        <v>81</v>
      </c>
      <c r="BK147" s="222">
        <f>ROUND(I147*H147,2)</f>
        <v>0</v>
      </c>
      <c r="BL147" s="15" t="s">
        <v>151</v>
      </c>
      <c r="BM147" s="221" t="s">
        <v>210</v>
      </c>
    </row>
    <row r="148" s="2" customFormat="1" ht="16.5" customHeight="1">
      <c r="A148" s="36"/>
      <c r="B148" s="37"/>
      <c r="C148" s="223" t="s">
        <v>211</v>
      </c>
      <c r="D148" s="223" t="s">
        <v>140</v>
      </c>
      <c r="E148" s="224" t="s">
        <v>212</v>
      </c>
      <c r="F148" s="225" t="s">
        <v>213</v>
      </c>
      <c r="G148" s="226" t="s">
        <v>137</v>
      </c>
      <c r="H148" s="227">
        <v>40</v>
      </c>
      <c r="I148" s="228"/>
      <c r="J148" s="229">
        <f>ROUND(I148*H148,2)</f>
        <v>0</v>
      </c>
      <c r="K148" s="230"/>
      <c r="L148" s="231"/>
      <c r="M148" s="232" t="s">
        <v>1</v>
      </c>
      <c r="N148" s="233" t="s">
        <v>41</v>
      </c>
      <c r="O148" s="89"/>
      <c r="P148" s="219">
        <f>O148*H148</f>
        <v>0</v>
      </c>
      <c r="Q148" s="219">
        <v>0.00014999999999999999</v>
      </c>
      <c r="R148" s="219">
        <f>Q148*H148</f>
        <v>0.0059999999999999993</v>
      </c>
      <c r="S148" s="219">
        <v>0</v>
      </c>
      <c r="T148" s="219">
        <f>S148*H148</f>
        <v>0</v>
      </c>
      <c r="U148" s="220" t="s">
        <v>1</v>
      </c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1" t="s">
        <v>157</v>
      </c>
      <c r="AT148" s="221" t="s">
        <v>140</v>
      </c>
      <c r="AU148" s="221" t="s">
        <v>83</v>
      </c>
      <c r="AY148" s="15" t="s">
        <v>115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5" t="s">
        <v>81</v>
      </c>
      <c r="BK148" s="222">
        <f>ROUND(I148*H148,2)</f>
        <v>0</v>
      </c>
      <c r="BL148" s="15" t="s">
        <v>151</v>
      </c>
      <c r="BM148" s="221" t="s">
        <v>214</v>
      </c>
    </row>
    <row r="149" s="2" customFormat="1" ht="21.75" customHeight="1">
      <c r="A149" s="36"/>
      <c r="B149" s="37"/>
      <c r="C149" s="209" t="s">
        <v>215</v>
      </c>
      <c r="D149" s="209" t="s">
        <v>119</v>
      </c>
      <c r="E149" s="210" t="s">
        <v>216</v>
      </c>
      <c r="F149" s="211" t="s">
        <v>217</v>
      </c>
      <c r="G149" s="212" t="s">
        <v>156</v>
      </c>
      <c r="H149" s="213">
        <v>3</v>
      </c>
      <c r="I149" s="214"/>
      <c r="J149" s="215">
        <f>ROUND(I149*H149,2)</f>
        <v>0</v>
      </c>
      <c r="K149" s="216"/>
      <c r="L149" s="42"/>
      <c r="M149" s="217" t="s">
        <v>1</v>
      </c>
      <c r="N149" s="218" t="s">
        <v>41</v>
      </c>
      <c r="O149" s="89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19">
        <f>S149*H149</f>
        <v>0</v>
      </c>
      <c r="U149" s="220" t="s">
        <v>1</v>
      </c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1" t="s">
        <v>151</v>
      </c>
      <c r="AT149" s="221" t="s">
        <v>119</v>
      </c>
      <c r="AU149" s="221" t="s">
        <v>83</v>
      </c>
      <c r="AY149" s="15" t="s">
        <v>115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5" t="s">
        <v>81</v>
      </c>
      <c r="BK149" s="222">
        <f>ROUND(I149*H149,2)</f>
        <v>0</v>
      </c>
      <c r="BL149" s="15" t="s">
        <v>151</v>
      </c>
      <c r="BM149" s="221" t="s">
        <v>218</v>
      </c>
    </row>
    <row r="150" s="2" customFormat="1" ht="24.15" customHeight="1">
      <c r="A150" s="36"/>
      <c r="B150" s="37"/>
      <c r="C150" s="209" t="s">
        <v>219</v>
      </c>
      <c r="D150" s="209" t="s">
        <v>119</v>
      </c>
      <c r="E150" s="210" t="s">
        <v>220</v>
      </c>
      <c r="F150" s="211" t="s">
        <v>221</v>
      </c>
      <c r="G150" s="212" t="s">
        <v>156</v>
      </c>
      <c r="H150" s="213">
        <v>3</v>
      </c>
      <c r="I150" s="214"/>
      <c r="J150" s="215">
        <f>ROUND(I150*H150,2)</f>
        <v>0</v>
      </c>
      <c r="K150" s="216"/>
      <c r="L150" s="42"/>
      <c r="M150" s="217" t="s">
        <v>1</v>
      </c>
      <c r="N150" s="218" t="s">
        <v>41</v>
      </c>
      <c r="O150" s="89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19">
        <f>S150*H150</f>
        <v>0</v>
      </c>
      <c r="U150" s="220" t="s">
        <v>1</v>
      </c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1" t="s">
        <v>151</v>
      </c>
      <c r="AT150" s="221" t="s">
        <v>119</v>
      </c>
      <c r="AU150" s="221" t="s">
        <v>83</v>
      </c>
      <c r="AY150" s="15" t="s">
        <v>115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5" t="s">
        <v>81</v>
      </c>
      <c r="BK150" s="222">
        <f>ROUND(I150*H150,2)</f>
        <v>0</v>
      </c>
      <c r="BL150" s="15" t="s">
        <v>151</v>
      </c>
      <c r="BM150" s="221" t="s">
        <v>222</v>
      </c>
    </row>
    <row r="151" s="2" customFormat="1" ht="33" customHeight="1">
      <c r="A151" s="36"/>
      <c r="B151" s="37"/>
      <c r="C151" s="223" t="s">
        <v>223</v>
      </c>
      <c r="D151" s="223" t="s">
        <v>140</v>
      </c>
      <c r="E151" s="224" t="s">
        <v>224</v>
      </c>
      <c r="F151" s="225" t="s">
        <v>225</v>
      </c>
      <c r="G151" s="226" t="s">
        <v>156</v>
      </c>
      <c r="H151" s="227">
        <v>3</v>
      </c>
      <c r="I151" s="228"/>
      <c r="J151" s="229">
        <f>ROUND(I151*H151,2)</f>
        <v>0</v>
      </c>
      <c r="K151" s="230"/>
      <c r="L151" s="231"/>
      <c r="M151" s="232" t="s">
        <v>1</v>
      </c>
      <c r="N151" s="233" t="s">
        <v>41</v>
      </c>
      <c r="O151" s="89"/>
      <c r="P151" s="219">
        <f>O151*H151</f>
        <v>0</v>
      </c>
      <c r="Q151" s="219">
        <v>0.0030000000000000001</v>
      </c>
      <c r="R151" s="219">
        <f>Q151*H151</f>
        <v>0.0090000000000000011</v>
      </c>
      <c r="S151" s="219">
        <v>0</v>
      </c>
      <c r="T151" s="219">
        <f>S151*H151</f>
        <v>0</v>
      </c>
      <c r="U151" s="220" t="s">
        <v>1</v>
      </c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1" t="s">
        <v>157</v>
      </c>
      <c r="AT151" s="221" t="s">
        <v>140</v>
      </c>
      <c r="AU151" s="221" t="s">
        <v>83</v>
      </c>
      <c r="AY151" s="15" t="s">
        <v>115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5" t="s">
        <v>81</v>
      </c>
      <c r="BK151" s="222">
        <f>ROUND(I151*H151,2)</f>
        <v>0</v>
      </c>
      <c r="BL151" s="15" t="s">
        <v>151</v>
      </c>
      <c r="BM151" s="221" t="s">
        <v>226</v>
      </c>
    </row>
    <row r="152" s="2" customFormat="1" ht="24.15" customHeight="1">
      <c r="A152" s="36"/>
      <c r="B152" s="37"/>
      <c r="C152" s="209" t="s">
        <v>227</v>
      </c>
      <c r="D152" s="209" t="s">
        <v>119</v>
      </c>
      <c r="E152" s="210" t="s">
        <v>228</v>
      </c>
      <c r="F152" s="211" t="s">
        <v>229</v>
      </c>
      <c r="G152" s="212" t="s">
        <v>122</v>
      </c>
      <c r="H152" s="213">
        <v>1</v>
      </c>
      <c r="I152" s="214"/>
      <c r="J152" s="215">
        <f>ROUND(I152*H152,2)</f>
        <v>0</v>
      </c>
      <c r="K152" s="216"/>
      <c r="L152" s="42"/>
      <c r="M152" s="217" t="s">
        <v>1</v>
      </c>
      <c r="N152" s="218" t="s">
        <v>41</v>
      </c>
      <c r="O152" s="89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19">
        <f>S152*H152</f>
        <v>0</v>
      </c>
      <c r="U152" s="220" t="s">
        <v>1</v>
      </c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1" t="s">
        <v>151</v>
      </c>
      <c r="AT152" s="221" t="s">
        <v>119</v>
      </c>
      <c r="AU152" s="221" t="s">
        <v>83</v>
      </c>
      <c r="AY152" s="15" t="s">
        <v>115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5" t="s">
        <v>81</v>
      </c>
      <c r="BK152" s="222">
        <f>ROUND(I152*H152,2)</f>
        <v>0</v>
      </c>
      <c r="BL152" s="15" t="s">
        <v>151</v>
      </c>
      <c r="BM152" s="221" t="s">
        <v>230</v>
      </c>
    </row>
    <row r="153" s="12" customFormat="1" ht="22.8" customHeight="1">
      <c r="A153" s="12"/>
      <c r="B153" s="193"/>
      <c r="C153" s="194"/>
      <c r="D153" s="195" t="s">
        <v>75</v>
      </c>
      <c r="E153" s="207" t="s">
        <v>231</v>
      </c>
      <c r="F153" s="207" t="s">
        <v>232</v>
      </c>
      <c r="G153" s="194"/>
      <c r="H153" s="194"/>
      <c r="I153" s="197"/>
      <c r="J153" s="208">
        <f>BK153</f>
        <v>0</v>
      </c>
      <c r="K153" s="194"/>
      <c r="L153" s="199"/>
      <c r="M153" s="200"/>
      <c r="N153" s="201"/>
      <c r="O153" s="201"/>
      <c r="P153" s="202">
        <f>SUM(P154:P166)</f>
        <v>0</v>
      </c>
      <c r="Q153" s="201"/>
      <c r="R153" s="202">
        <f>SUM(R154:R166)</f>
        <v>0.41113600000000006</v>
      </c>
      <c r="S153" s="201"/>
      <c r="T153" s="202">
        <f>SUM(T154:T166)</f>
        <v>0</v>
      </c>
      <c r="U153" s="203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4" t="s">
        <v>83</v>
      </c>
      <c r="AT153" s="205" t="s">
        <v>75</v>
      </c>
      <c r="AU153" s="205" t="s">
        <v>81</v>
      </c>
      <c r="AY153" s="204" t="s">
        <v>115</v>
      </c>
      <c r="BK153" s="206">
        <f>SUM(BK154:BK166)</f>
        <v>0</v>
      </c>
    </row>
    <row r="154" s="2" customFormat="1" ht="16.5" customHeight="1">
      <c r="A154" s="36"/>
      <c r="B154" s="37"/>
      <c r="C154" s="209" t="s">
        <v>233</v>
      </c>
      <c r="D154" s="209" t="s">
        <v>119</v>
      </c>
      <c r="E154" s="210" t="s">
        <v>234</v>
      </c>
      <c r="F154" s="211" t="s">
        <v>235</v>
      </c>
      <c r="G154" s="212" t="s">
        <v>128</v>
      </c>
      <c r="H154" s="213">
        <v>35.299999999999997</v>
      </c>
      <c r="I154" s="214"/>
      <c r="J154" s="215">
        <f>ROUND(I154*H154,2)</f>
        <v>0</v>
      </c>
      <c r="K154" s="216"/>
      <c r="L154" s="42"/>
      <c r="M154" s="217" t="s">
        <v>1</v>
      </c>
      <c r="N154" s="218" t="s">
        <v>41</v>
      </c>
      <c r="O154" s="89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19">
        <f>S154*H154</f>
        <v>0</v>
      </c>
      <c r="U154" s="220" t="s">
        <v>1</v>
      </c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1" t="s">
        <v>151</v>
      </c>
      <c r="AT154" s="221" t="s">
        <v>119</v>
      </c>
      <c r="AU154" s="221" t="s">
        <v>83</v>
      </c>
      <c r="AY154" s="15" t="s">
        <v>115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5" t="s">
        <v>81</v>
      </c>
      <c r="BK154" s="222">
        <f>ROUND(I154*H154,2)</f>
        <v>0</v>
      </c>
      <c r="BL154" s="15" t="s">
        <v>151</v>
      </c>
      <c r="BM154" s="221" t="s">
        <v>236</v>
      </c>
    </row>
    <row r="155" s="2" customFormat="1" ht="24.15" customHeight="1">
      <c r="A155" s="36"/>
      <c r="B155" s="37"/>
      <c r="C155" s="209" t="s">
        <v>7</v>
      </c>
      <c r="D155" s="209" t="s">
        <v>119</v>
      </c>
      <c r="E155" s="210" t="s">
        <v>237</v>
      </c>
      <c r="F155" s="211" t="s">
        <v>238</v>
      </c>
      <c r="G155" s="212" t="s">
        <v>128</v>
      </c>
      <c r="H155" s="213">
        <v>35.299999999999997</v>
      </c>
      <c r="I155" s="214"/>
      <c r="J155" s="215">
        <f>ROUND(I155*H155,2)</f>
        <v>0</v>
      </c>
      <c r="K155" s="216"/>
      <c r="L155" s="42"/>
      <c r="M155" s="217" t="s">
        <v>1</v>
      </c>
      <c r="N155" s="218" t="s">
        <v>41</v>
      </c>
      <c r="O155" s="89"/>
      <c r="P155" s="219">
        <f>O155*H155</f>
        <v>0</v>
      </c>
      <c r="Q155" s="219">
        <v>3.0000000000000001E-05</v>
      </c>
      <c r="R155" s="219">
        <f>Q155*H155</f>
        <v>0.0010590000000000001</v>
      </c>
      <c r="S155" s="219">
        <v>0</v>
      </c>
      <c r="T155" s="219">
        <f>S155*H155</f>
        <v>0</v>
      </c>
      <c r="U155" s="220" t="s">
        <v>1</v>
      </c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1" t="s">
        <v>151</v>
      </c>
      <c r="AT155" s="221" t="s">
        <v>119</v>
      </c>
      <c r="AU155" s="221" t="s">
        <v>83</v>
      </c>
      <c r="AY155" s="15" t="s">
        <v>115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5" t="s">
        <v>81</v>
      </c>
      <c r="BK155" s="222">
        <f>ROUND(I155*H155,2)</f>
        <v>0</v>
      </c>
      <c r="BL155" s="15" t="s">
        <v>151</v>
      </c>
      <c r="BM155" s="221" t="s">
        <v>239</v>
      </c>
    </row>
    <row r="156" s="2" customFormat="1" ht="33" customHeight="1">
      <c r="A156" s="36"/>
      <c r="B156" s="37"/>
      <c r="C156" s="209" t="s">
        <v>240</v>
      </c>
      <c r="D156" s="209" t="s">
        <v>119</v>
      </c>
      <c r="E156" s="210" t="s">
        <v>241</v>
      </c>
      <c r="F156" s="211" t="s">
        <v>242</v>
      </c>
      <c r="G156" s="212" t="s">
        <v>128</v>
      </c>
      <c r="H156" s="213">
        <v>35.299999999999997</v>
      </c>
      <c r="I156" s="214"/>
      <c r="J156" s="215">
        <f>ROUND(I156*H156,2)</f>
        <v>0</v>
      </c>
      <c r="K156" s="216"/>
      <c r="L156" s="42"/>
      <c r="M156" s="217" t="s">
        <v>1</v>
      </c>
      <c r="N156" s="218" t="s">
        <v>41</v>
      </c>
      <c r="O156" s="89"/>
      <c r="P156" s="219">
        <f>O156*H156</f>
        <v>0</v>
      </c>
      <c r="Q156" s="219">
        <v>0.0045500000000000002</v>
      </c>
      <c r="R156" s="219">
        <f>Q156*H156</f>
        <v>0.16061500000000001</v>
      </c>
      <c r="S156" s="219">
        <v>0</v>
      </c>
      <c r="T156" s="219">
        <f>S156*H156</f>
        <v>0</v>
      </c>
      <c r="U156" s="220" t="s">
        <v>1</v>
      </c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1" t="s">
        <v>151</v>
      </c>
      <c r="AT156" s="221" t="s">
        <v>119</v>
      </c>
      <c r="AU156" s="221" t="s">
        <v>83</v>
      </c>
      <c r="AY156" s="15" t="s">
        <v>115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5" t="s">
        <v>81</v>
      </c>
      <c r="BK156" s="222">
        <f>ROUND(I156*H156,2)</f>
        <v>0</v>
      </c>
      <c r="BL156" s="15" t="s">
        <v>151</v>
      </c>
      <c r="BM156" s="221" t="s">
        <v>243</v>
      </c>
    </row>
    <row r="157" s="2" customFormat="1" ht="16.5" customHeight="1">
      <c r="A157" s="36"/>
      <c r="B157" s="37"/>
      <c r="C157" s="209" t="s">
        <v>244</v>
      </c>
      <c r="D157" s="209" t="s">
        <v>119</v>
      </c>
      <c r="E157" s="210" t="s">
        <v>245</v>
      </c>
      <c r="F157" s="211" t="s">
        <v>246</v>
      </c>
      <c r="G157" s="212" t="s">
        <v>128</v>
      </c>
      <c r="H157" s="213">
        <v>35.299999999999997</v>
      </c>
      <c r="I157" s="214"/>
      <c r="J157" s="215">
        <f>ROUND(I157*H157,2)</f>
        <v>0</v>
      </c>
      <c r="K157" s="216"/>
      <c r="L157" s="42"/>
      <c r="M157" s="217" t="s">
        <v>1</v>
      </c>
      <c r="N157" s="218" t="s">
        <v>41</v>
      </c>
      <c r="O157" s="89"/>
      <c r="P157" s="219">
        <f>O157*H157</f>
        <v>0</v>
      </c>
      <c r="Q157" s="219">
        <v>0.00020000000000000001</v>
      </c>
      <c r="R157" s="219">
        <f>Q157*H157</f>
        <v>0.0070599999999999994</v>
      </c>
      <c r="S157" s="219">
        <v>0</v>
      </c>
      <c r="T157" s="219">
        <f>S157*H157</f>
        <v>0</v>
      </c>
      <c r="U157" s="220" t="s">
        <v>1</v>
      </c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1" t="s">
        <v>151</v>
      </c>
      <c r="AT157" s="221" t="s">
        <v>119</v>
      </c>
      <c r="AU157" s="221" t="s">
        <v>83</v>
      </c>
      <c r="AY157" s="15" t="s">
        <v>115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5" t="s">
        <v>81</v>
      </c>
      <c r="BK157" s="222">
        <f>ROUND(I157*H157,2)</f>
        <v>0</v>
      </c>
      <c r="BL157" s="15" t="s">
        <v>151</v>
      </c>
      <c r="BM157" s="221" t="s">
        <v>247</v>
      </c>
    </row>
    <row r="158" s="2" customFormat="1" ht="16.5" customHeight="1">
      <c r="A158" s="36"/>
      <c r="B158" s="37"/>
      <c r="C158" s="209" t="s">
        <v>248</v>
      </c>
      <c r="D158" s="209" t="s">
        <v>119</v>
      </c>
      <c r="E158" s="210" t="s">
        <v>249</v>
      </c>
      <c r="F158" s="211" t="s">
        <v>250</v>
      </c>
      <c r="G158" s="212" t="s">
        <v>128</v>
      </c>
      <c r="H158" s="213">
        <v>35.299999999999997</v>
      </c>
      <c r="I158" s="214"/>
      <c r="J158" s="215">
        <f>ROUND(I158*H158,2)</f>
        <v>0</v>
      </c>
      <c r="K158" s="216"/>
      <c r="L158" s="42"/>
      <c r="M158" s="217" t="s">
        <v>1</v>
      </c>
      <c r="N158" s="218" t="s">
        <v>41</v>
      </c>
      <c r="O158" s="89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19">
        <f>S158*H158</f>
        <v>0</v>
      </c>
      <c r="U158" s="220" t="s">
        <v>1</v>
      </c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1" t="s">
        <v>151</v>
      </c>
      <c r="AT158" s="221" t="s">
        <v>119</v>
      </c>
      <c r="AU158" s="221" t="s">
        <v>83</v>
      </c>
      <c r="AY158" s="15" t="s">
        <v>115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5" t="s">
        <v>81</v>
      </c>
      <c r="BK158" s="222">
        <f>ROUND(I158*H158,2)</f>
        <v>0</v>
      </c>
      <c r="BL158" s="15" t="s">
        <v>151</v>
      </c>
      <c r="BM158" s="221" t="s">
        <v>251</v>
      </c>
    </row>
    <row r="159" s="2" customFormat="1" ht="21.75" customHeight="1">
      <c r="A159" s="36"/>
      <c r="B159" s="37"/>
      <c r="C159" s="209" t="s">
        <v>252</v>
      </c>
      <c r="D159" s="209" t="s">
        <v>119</v>
      </c>
      <c r="E159" s="210" t="s">
        <v>253</v>
      </c>
      <c r="F159" s="211" t="s">
        <v>254</v>
      </c>
      <c r="G159" s="212" t="s">
        <v>128</v>
      </c>
      <c r="H159" s="213">
        <v>35.299999999999997</v>
      </c>
      <c r="I159" s="214"/>
      <c r="J159" s="215">
        <f>ROUND(I159*H159,2)</f>
        <v>0</v>
      </c>
      <c r="K159" s="216"/>
      <c r="L159" s="42"/>
      <c r="M159" s="217" t="s">
        <v>1</v>
      </c>
      <c r="N159" s="218" t="s">
        <v>41</v>
      </c>
      <c r="O159" s="89"/>
      <c r="P159" s="219">
        <f>O159*H159</f>
        <v>0</v>
      </c>
      <c r="Q159" s="219">
        <v>0.00029999999999999997</v>
      </c>
      <c r="R159" s="219">
        <f>Q159*H159</f>
        <v>0.010589999999999999</v>
      </c>
      <c r="S159" s="219">
        <v>0</v>
      </c>
      <c r="T159" s="219">
        <f>S159*H159</f>
        <v>0</v>
      </c>
      <c r="U159" s="220" t="s">
        <v>1</v>
      </c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1" t="s">
        <v>151</v>
      </c>
      <c r="AT159" s="221" t="s">
        <v>119</v>
      </c>
      <c r="AU159" s="221" t="s">
        <v>83</v>
      </c>
      <c r="AY159" s="15" t="s">
        <v>115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5" t="s">
        <v>81</v>
      </c>
      <c r="BK159" s="222">
        <f>ROUND(I159*H159,2)</f>
        <v>0</v>
      </c>
      <c r="BL159" s="15" t="s">
        <v>151</v>
      </c>
      <c r="BM159" s="221" t="s">
        <v>255</v>
      </c>
    </row>
    <row r="160" s="2" customFormat="1" ht="16.5" customHeight="1">
      <c r="A160" s="36"/>
      <c r="B160" s="37"/>
      <c r="C160" s="223" t="s">
        <v>256</v>
      </c>
      <c r="D160" s="223" t="s">
        <v>140</v>
      </c>
      <c r="E160" s="224" t="s">
        <v>257</v>
      </c>
      <c r="F160" s="225" t="s">
        <v>258</v>
      </c>
      <c r="G160" s="226" t="s">
        <v>128</v>
      </c>
      <c r="H160" s="227">
        <v>43.899999999999999</v>
      </c>
      <c r="I160" s="228"/>
      <c r="J160" s="229">
        <f>ROUND(I160*H160,2)</f>
        <v>0</v>
      </c>
      <c r="K160" s="230"/>
      <c r="L160" s="231"/>
      <c r="M160" s="232" t="s">
        <v>1</v>
      </c>
      <c r="N160" s="233" t="s">
        <v>41</v>
      </c>
      <c r="O160" s="89"/>
      <c r="P160" s="219">
        <f>O160*H160</f>
        <v>0</v>
      </c>
      <c r="Q160" s="219">
        <v>0.0028300000000000001</v>
      </c>
      <c r="R160" s="219">
        <f>Q160*H160</f>
        <v>0.124237</v>
      </c>
      <c r="S160" s="219">
        <v>0</v>
      </c>
      <c r="T160" s="219">
        <f>S160*H160</f>
        <v>0</v>
      </c>
      <c r="U160" s="220" t="s">
        <v>1</v>
      </c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1" t="s">
        <v>157</v>
      </c>
      <c r="AT160" s="221" t="s">
        <v>140</v>
      </c>
      <c r="AU160" s="221" t="s">
        <v>83</v>
      </c>
      <c r="AY160" s="15" t="s">
        <v>115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5" t="s">
        <v>81</v>
      </c>
      <c r="BK160" s="222">
        <f>ROUND(I160*H160,2)</f>
        <v>0</v>
      </c>
      <c r="BL160" s="15" t="s">
        <v>151</v>
      </c>
      <c r="BM160" s="221" t="s">
        <v>259</v>
      </c>
    </row>
    <row r="161" s="13" customFormat="1">
      <c r="A161" s="13"/>
      <c r="B161" s="234"/>
      <c r="C161" s="235"/>
      <c r="D161" s="236" t="s">
        <v>260</v>
      </c>
      <c r="E161" s="235"/>
      <c r="F161" s="237" t="s">
        <v>261</v>
      </c>
      <c r="G161" s="235"/>
      <c r="H161" s="238">
        <v>43.899999999999999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2"/>
      <c r="U161" s="24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260</v>
      </c>
      <c r="AU161" s="244" t="s">
        <v>83</v>
      </c>
      <c r="AV161" s="13" t="s">
        <v>83</v>
      </c>
      <c r="AW161" s="13" t="s">
        <v>4</v>
      </c>
      <c r="AX161" s="13" t="s">
        <v>81</v>
      </c>
      <c r="AY161" s="244" t="s">
        <v>115</v>
      </c>
    </row>
    <row r="162" s="2" customFormat="1" ht="16.5" customHeight="1">
      <c r="A162" s="36"/>
      <c r="B162" s="37"/>
      <c r="C162" s="209" t="s">
        <v>262</v>
      </c>
      <c r="D162" s="209" t="s">
        <v>119</v>
      </c>
      <c r="E162" s="210" t="s">
        <v>263</v>
      </c>
      <c r="F162" s="211" t="s">
        <v>264</v>
      </c>
      <c r="G162" s="212" t="s">
        <v>137</v>
      </c>
      <c r="H162" s="213">
        <v>39.5</v>
      </c>
      <c r="I162" s="214"/>
      <c r="J162" s="215">
        <f>ROUND(I162*H162,2)</f>
        <v>0</v>
      </c>
      <c r="K162" s="216"/>
      <c r="L162" s="42"/>
      <c r="M162" s="217" t="s">
        <v>1</v>
      </c>
      <c r="N162" s="218" t="s">
        <v>41</v>
      </c>
      <c r="O162" s="89"/>
      <c r="P162" s="219">
        <f>O162*H162</f>
        <v>0</v>
      </c>
      <c r="Q162" s="219">
        <v>5.0000000000000002E-05</v>
      </c>
      <c r="R162" s="219">
        <f>Q162*H162</f>
        <v>0.0019750000000000002</v>
      </c>
      <c r="S162" s="219">
        <v>0</v>
      </c>
      <c r="T162" s="219">
        <f>S162*H162</f>
        <v>0</v>
      </c>
      <c r="U162" s="220" t="s">
        <v>1</v>
      </c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1" t="s">
        <v>151</v>
      </c>
      <c r="AT162" s="221" t="s">
        <v>119</v>
      </c>
      <c r="AU162" s="221" t="s">
        <v>83</v>
      </c>
      <c r="AY162" s="15" t="s">
        <v>115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5" t="s">
        <v>81</v>
      </c>
      <c r="BK162" s="222">
        <f>ROUND(I162*H162,2)</f>
        <v>0</v>
      </c>
      <c r="BL162" s="15" t="s">
        <v>151</v>
      </c>
      <c r="BM162" s="221" t="s">
        <v>265</v>
      </c>
    </row>
    <row r="163" s="2" customFormat="1" ht="16.5" customHeight="1">
      <c r="A163" s="36"/>
      <c r="B163" s="37"/>
      <c r="C163" s="223" t="s">
        <v>266</v>
      </c>
      <c r="D163" s="223" t="s">
        <v>140</v>
      </c>
      <c r="E163" s="224" t="s">
        <v>267</v>
      </c>
      <c r="F163" s="225" t="s">
        <v>268</v>
      </c>
      <c r="G163" s="226" t="s">
        <v>128</v>
      </c>
      <c r="H163" s="227">
        <v>40</v>
      </c>
      <c r="I163" s="228"/>
      <c r="J163" s="229">
        <f>ROUND(I163*H163,2)</f>
        <v>0</v>
      </c>
      <c r="K163" s="230"/>
      <c r="L163" s="231"/>
      <c r="M163" s="232" t="s">
        <v>1</v>
      </c>
      <c r="N163" s="233" t="s">
        <v>41</v>
      </c>
      <c r="O163" s="89"/>
      <c r="P163" s="219">
        <f>O163*H163</f>
        <v>0</v>
      </c>
      <c r="Q163" s="219">
        <v>0.00264</v>
      </c>
      <c r="R163" s="219">
        <f>Q163*H163</f>
        <v>0.1056</v>
      </c>
      <c r="S163" s="219">
        <v>0</v>
      </c>
      <c r="T163" s="219">
        <f>S163*H163</f>
        <v>0</v>
      </c>
      <c r="U163" s="220" t="s">
        <v>1</v>
      </c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1" t="s">
        <v>157</v>
      </c>
      <c r="AT163" s="221" t="s">
        <v>140</v>
      </c>
      <c r="AU163" s="221" t="s">
        <v>83</v>
      </c>
      <c r="AY163" s="15" t="s">
        <v>115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5" t="s">
        <v>81</v>
      </c>
      <c r="BK163" s="222">
        <f>ROUND(I163*H163,2)</f>
        <v>0</v>
      </c>
      <c r="BL163" s="15" t="s">
        <v>151</v>
      </c>
      <c r="BM163" s="221" t="s">
        <v>269</v>
      </c>
    </row>
    <row r="164" s="13" customFormat="1">
      <c r="A164" s="13"/>
      <c r="B164" s="234"/>
      <c r="C164" s="235"/>
      <c r="D164" s="236" t="s">
        <v>260</v>
      </c>
      <c r="E164" s="235"/>
      <c r="F164" s="237" t="s">
        <v>270</v>
      </c>
      <c r="G164" s="235"/>
      <c r="H164" s="238">
        <v>40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2"/>
      <c r="U164" s="24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260</v>
      </c>
      <c r="AU164" s="244" t="s">
        <v>83</v>
      </c>
      <c r="AV164" s="13" t="s">
        <v>83</v>
      </c>
      <c r="AW164" s="13" t="s">
        <v>4</v>
      </c>
      <c r="AX164" s="13" t="s">
        <v>81</v>
      </c>
      <c r="AY164" s="244" t="s">
        <v>115</v>
      </c>
    </row>
    <row r="165" s="2" customFormat="1" ht="16.5" customHeight="1">
      <c r="A165" s="36"/>
      <c r="B165" s="37"/>
      <c r="C165" s="209" t="s">
        <v>271</v>
      </c>
      <c r="D165" s="209" t="s">
        <v>119</v>
      </c>
      <c r="E165" s="210" t="s">
        <v>272</v>
      </c>
      <c r="F165" s="211" t="s">
        <v>273</v>
      </c>
      <c r="G165" s="212" t="s">
        <v>274</v>
      </c>
      <c r="H165" s="213">
        <v>4</v>
      </c>
      <c r="I165" s="214"/>
      <c r="J165" s="215">
        <f>ROUND(I165*H165,2)</f>
        <v>0</v>
      </c>
      <c r="K165" s="216"/>
      <c r="L165" s="42"/>
      <c r="M165" s="217" t="s">
        <v>1</v>
      </c>
      <c r="N165" s="218" t="s">
        <v>41</v>
      </c>
      <c r="O165" s="89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19">
        <f>S165*H165</f>
        <v>0</v>
      </c>
      <c r="U165" s="220" t="s">
        <v>1</v>
      </c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1" t="s">
        <v>151</v>
      </c>
      <c r="AT165" s="221" t="s">
        <v>119</v>
      </c>
      <c r="AU165" s="221" t="s">
        <v>83</v>
      </c>
      <c r="AY165" s="15" t="s">
        <v>115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5" t="s">
        <v>81</v>
      </c>
      <c r="BK165" s="222">
        <f>ROUND(I165*H165,2)</f>
        <v>0</v>
      </c>
      <c r="BL165" s="15" t="s">
        <v>151</v>
      </c>
      <c r="BM165" s="221" t="s">
        <v>275</v>
      </c>
    </row>
    <row r="166" s="2" customFormat="1" ht="24.15" customHeight="1">
      <c r="A166" s="36"/>
      <c r="B166" s="37"/>
      <c r="C166" s="209" t="s">
        <v>276</v>
      </c>
      <c r="D166" s="209" t="s">
        <v>119</v>
      </c>
      <c r="E166" s="210" t="s">
        <v>277</v>
      </c>
      <c r="F166" s="211" t="s">
        <v>278</v>
      </c>
      <c r="G166" s="212" t="s">
        <v>122</v>
      </c>
      <c r="H166" s="213">
        <v>1</v>
      </c>
      <c r="I166" s="214"/>
      <c r="J166" s="215">
        <f>ROUND(I166*H166,2)</f>
        <v>0</v>
      </c>
      <c r="K166" s="216"/>
      <c r="L166" s="42"/>
      <c r="M166" s="217" t="s">
        <v>1</v>
      </c>
      <c r="N166" s="218" t="s">
        <v>41</v>
      </c>
      <c r="O166" s="89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19">
        <f>S166*H166</f>
        <v>0</v>
      </c>
      <c r="U166" s="220" t="s">
        <v>1</v>
      </c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1" t="s">
        <v>151</v>
      </c>
      <c r="AT166" s="221" t="s">
        <v>119</v>
      </c>
      <c r="AU166" s="221" t="s">
        <v>83</v>
      </c>
      <c r="AY166" s="15" t="s">
        <v>115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5" t="s">
        <v>81</v>
      </c>
      <c r="BK166" s="222">
        <f>ROUND(I166*H166,2)</f>
        <v>0</v>
      </c>
      <c r="BL166" s="15" t="s">
        <v>151</v>
      </c>
      <c r="BM166" s="221" t="s">
        <v>279</v>
      </c>
    </row>
    <row r="167" s="12" customFormat="1" ht="22.8" customHeight="1">
      <c r="A167" s="12"/>
      <c r="B167" s="193"/>
      <c r="C167" s="194"/>
      <c r="D167" s="195" t="s">
        <v>75</v>
      </c>
      <c r="E167" s="207" t="s">
        <v>280</v>
      </c>
      <c r="F167" s="207" t="s">
        <v>281</v>
      </c>
      <c r="G167" s="194"/>
      <c r="H167" s="194"/>
      <c r="I167" s="197"/>
      <c r="J167" s="208">
        <f>BK167</f>
        <v>0</v>
      </c>
      <c r="K167" s="194"/>
      <c r="L167" s="199"/>
      <c r="M167" s="200"/>
      <c r="N167" s="201"/>
      <c r="O167" s="201"/>
      <c r="P167" s="202">
        <f>SUM(P168:P174)</f>
        <v>0</v>
      </c>
      <c r="Q167" s="201"/>
      <c r="R167" s="202">
        <f>SUM(R168:R174)</f>
        <v>0.032000000000000001</v>
      </c>
      <c r="S167" s="201"/>
      <c r="T167" s="202">
        <f>SUM(T168:T174)</f>
        <v>0.27039999999999997</v>
      </c>
      <c r="U167" s="203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4" t="s">
        <v>83</v>
      </c>
      <c r="AT167" s="205" t="s">
        <v>75</v>
      </c>
      <c r="AU167" s="205" t="s">
        <v>81</v>
      </c>
      <c r="AY167" s="204" t="s">
        <v>115</v>
      </c>
      <c r="BK167" s="206">
        <f>SUM(BK168:BK174)</f>
        <v>0</v>
      </c>
    </row>
    <row r="168" s="2" customFormat="1" ht="24.15" customHeight="1">
      <c r="A168" s="36"/>
      <c r="B168" s="37"/>
      <c r="C168" s="209" t="s">
        <v>282</v>
      </c>
      <c r="D168" s="209" t="s">
        <v>119</v>
      </c>
      <c r="E168" s="210" t="s">
        <v>283</v>
      </c>
      <c r="F168" s="211" t="s">
        <v>284</v>
      </c>
      <c r="G168" s="212" t="s">
        <v>156</v>
      </c>
      <c r="H168" s="213">
        <v>2</v>
      </c>
      <c r="I168" s="214"/>
      <c r="J168" s="215">
        <f>ROUND(I168*H168,2)</f>
        <v>0</v>
      </c>
      <c r="K168" s="216"/>
      <c r="L168" s="42"/>
      <c r="M168" s="217" t="s">
        <v>1</v>
      </c>
      <c r="N168" s="218" t="s">
        <v>41</v>
      </c>
      <c r="O168" s="89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19">
        <f>S168*H168</f>
        <v>0</v>
      </c>
      <c r="U168" s="220" t="s">
        <v>1</v>
      </c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1" t="s">
        <v>151</v>
      </c>
      <c r="AT168" s="221" t="s">
        <v>119</v>
      </c>
      <c r="AU168" s="221" t="s">
        <v>83</v>
      </c>
      <c r="AY168" s="15" t="s">
        <v>115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5" t="s">
        <v>81</v>
      </c>
      <c r="BK168" s="222">
        <f>ROUND(I168*H168,2)</f>
        <v>0</v>
      </c>
      <c r="BL168" s="15" t="s">
        <v>151</v>
      </c>
      <c r="BM168" s="221" t="s">
        <v>285</v>
      </c>
    </row>
    <row r="169" s="2" customFormat="1" ht="24.15" customHeight="1">
      <c r="A169" s="36"/>
      <c r="B169" s="37"/>
      <c r="C169" s="223" t="s">
        <v>286</v>
      </c>
      <c r="D169" s="223" t="s">
        <v>140</v>
      </c>
      <c r="E169" s="224" t="s">
        <v>287</v>
      </c>
      <c r="F169" s="225" t="s">
        <v>288</v>
      </c>
      <c r="G169" s="226" t="s">
        <v>156</v>
      </c>
      <c r="H169" s="227">
        <v>2</v>
      </c>
      <c r="I169" s="228"/>
      <c r="J169" s="229">
        <f>ROUND(I169*H169,2)</f>
        <v>0</v>
      </c>
      <c r="K169" s="230"/>
      <c r="L169" s="231"/>
      <c r="M169" s="232" t="s">
        <v>1</v>
      </c>
      <c r="N169" s="233" t="s">
        <v>41</v>
      </c>
      <c r="O169" s="89"/>
      <c r="P169" s="219">
        <f>O169*H169</f>
        <v>0</v>
      </c>
      <c r="Q169" s="219">
        <v>0.016</v>
      </c>
      <c r="R169" s="219">
        <f>Q169*H169</f>
        <v>0.032000000000000001</v>
      </c>
      <c r="S169" s="219">
        <v>0</v>
      </c>
      <c r="T169" s="219">
        <f>S169*H169</f>
        <v>0</v>
      </c>
      <c r="U169" s="220" t="s">
        <v>1</v>
      </c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1" t="s">
        <v>157</v>
      </c>
      <c r="AT169" s="221" t="s">
        <v>140</v>
      </c>
      <c r="AU169" s="221" t="s">
        <v>83</v>
      </c>
      <c r="AY169" s="15" t="s">
        <v>115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5" t="s">
        <v>81</v>
      </c>
      <c r="BK169" s="222">
        <f>ROUND(I169*H169,2)</f>
        <v>0</v>
      </c>
      <c r="BL169" s="15" t="s">
        <v>151</v>
      </c>
      <c r="BM169" s="221" t="s">
        <v>289</v>
      </c>
    </row>
    <row r="170" s="2" customFormat="1" ht="16.5" customHeight="1">
      <c r="A170" s="36"/>
      <c r="B170" s="37"/>
      <c r="C170" s="209" t="s">
        <v>290</v>
      </c>
      <c r="D170" s="209" t="s">
        <v>119</v>
      </c>
      <c r="E170" s="210" t="s">
        <v>291</v>
      </c>
      <c r="F170" s="211" t="s">
        <v>292</v>
      </c>
      <c r="G170" s="212" t="s">
        <v>156</v>
      </c>
      <c r="H170" s="213">
        <v>2</v>
      </c>
      <c r="I170" s="214"/>
      <c r="J170" s="215">
        <f>ROUND(I170*H170,2)</f>
        <v>0</v>
      </c>
      <c r="K170" s="216"/>
      <c r="L170" s="42"/>
      <c r="M170" s="217" t="s">
        <v>1</v>
      </c>
      <c r="N170" s="218" t="s">
        <v>41</v>
      </c>
      <c r="O170" s="89"/>
      <c r="P170" s="219">
        <f>O170*H170</f>
        <v>0</v>
      </c>
      <c r="Q170" s="219">
        <v>0</v>
      </c>
      <c r="R170" s="219">
        <f>Q170*H170</f>
        <v>0</v>
      </c>
      <c r="S170" s="219">
        <v>0.042099999999999999</v>
      </c>
      <c r="T170" s="219">
        <f>S170*H170</f>
        <v>0.084199999999999997</v>
      </c>
      <c r="U170" s="220" t="s">
        <v>1</v>
      </c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1" t="s">
        <v>151</v>
      </c>
      <c r="AT170" s="221" t="s">
        <v>119</v>
      </c>
      <c r="AU170" s="221" t="s">
        <v>83</v>
      </c>
      <c r="AY170" s="15" t="s">
        <v>115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5" t="s">
        <v>81</v>
      </c>
      <c r="BK170" s="222">
        <f>ROUND(I170*H170,2)</f>
        <v>0</v>
      </c>
      <c r="BL170" s="15" t="s">
        <v>151</v>
      </c>
      <c r="BM170" s="221" t="s">
        <v>293</v>
      </c>
    </row>
    <row r="171" s="2" customFormat="1" ht="16.5" customHeight="1">
      <c r="A171" s="36"/>
      <c r="B171" s="37"/>
      <c r="C171" s="209" t="s">
        <v>294</v>
      </c>
      <c r="D171" s="209" t="s">
        <v>119</v>
      </c>
      <c r="E171" s="210" t="s">
        <v>295</v>
      </c>
      <c r="F171" s="211" t="s">
        <v>296</v>
      </c>
      <c r="G171" s="212" t="s">
        <v>156</v>
      </c>
      <c r="H171" s="213">
        <v>2</v>
      </c>
      <c r="I171" s="214"/>
      <c r="J171" s="215">
        <f>ROUND(I171*H171,2)</f>
        <v>0</v>
      </c>
      <c r="K171" s="216"/>
      <c r="L171" s="42"/>
      <c r="M171" s="217" t="s">
        <v>1</v>
      </c>
      <c r="N171" s="218" t="s">
        <v>41</v>
      </c>
      <c r="O171" s="89"/>
      <c r="P171" s="219">
        <f>O171*H171</f>
        <v>0</v>
      </c>
      <c r="Q171" s="219">
        <v>0</v>
      </c>
      <c r="R171" s="219">
        <f>Q171*H171</f>
        <v>0</v>
      </c>
      <c r="S171" s="219">
        <v>0.0050000000000000001</v>
      </c>
      <c r="T171" s="219">
        <f>S171*H171</f>
        <v>0.01</v>
      </c>
      <c r="U171" s="220" t="s">
        <v>1</v>
      </c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1" t="s">
        <v>151</v>
      </c>
      <c r="AT171" s="221" t="s">
        <v>119</v>
      </c>
      <c r="AU171" s="221" t="s">
        <v>83</v>
      </c>
      <c r="AY171" s="15" t="s">
        <v>115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5" t="s">
        <v>81</v>
      </c>
      <c r="BK171" s="222">
        <f>ROUND(I171*H171,2)</f>
        <v>0</v>
      </c>
      <c r="BL171" s="15" t="s">
        <v>151</v>
      </c>
      <c r="BM171" s="221" t="s">
        <v>297</v>
      </c>
    </row>
    <row r="172" s="2" customFormat="1" ht="16.5" customHeight="1">
      <c r="A172" s="36"/>
      <c r="B172" s="37"/>
      <c r="C172" s="209" t="s">
        <v>298</v>
      </c>
      <c r="D172" s="209" t="s">
        <v>119</v>
      </c>
      <c r="E172" s="210" t="s">
        <v>299</v>
      </c>
      <c r="F172" s="211" t="s">
        <v>300</v>
      </c>
      <c r="G172" s="212" t="s">
        <v>156</v>
      </c>
      <c r="H172" s="213">
        <v>2</v>
      </c>
      <c r="I172" s="214"/>
      <c r="J172" s="215">
        <f>ROUND(I172*H172,2)</f>
        <v>0</v>
      </c>
      <c r="K172" s="216"/>
      <c r="L172" s="42"/>
      <c r="M172" s="217" t="s">
        <v>1</v>
      </c>
      <c r="N172" s="218" t="s">
        <v>41</v>
      </c>
      <c r="O172" s="89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19">
        <f>S172*H172</f>
        <v>0</v>
      </c>
      <c r="U172" s="220" t="s">
        <v>1</v>
      </c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1" t="s">
        <v>151</v>
      </c>
      <c r="AT172" s="221" t="s">
        <v>119</v>
      </c>
      <c r="AU172" s="221" t="s">
        <v>83</v>
      </c>
      <c r="AY172" s="15" t="s">
        <v>115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5" t="s">
        <v>81</v>
      </c>
      <c r="BK172" s="222">
        <f>ROUND(I172*H172,2)</f>
        <v>0</v>
      </c>
      <c r="BL172" s="15" t="s">
        <v>151</v>
      </c>
      <c r="BM172" s="221" t="s">
        <v>301</v>
      </c>
    </row>
    <row r="173" s="13" customFormat="1">
      <c r="A173" s="13"/>
      <c r="B173" s="234"/>
      <c r="C173" s="235"/>
      <c r="D173" s="236" t="s">
        <v>260</v>
      </c>
      <c r="E173" s="235"/>
      <c r="F173" s="237" t="s">
        <v>302</v>
      </c>
      <c r="G173" s="235"/>
      <c r="H173" s="238">
        <v>2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2"/>
      <c r="U173" s="24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260</v>
      </c>
      <c r="AU173" s="244" t="s">
        <v>83</v>
      </c>
      <c r="AV173" s="13" t="s">
        <v>83</v>
      </c>
      <c r="AW173" s="13" t="s">
        <v>4</v>
      </c>
      <c r="AX173" s="13" t="s">
        <v>81</v>
      </c>
      <c r="AY173" s="244" t="s">
        <v>115</v>
      </c>
    </row>
    <row r="174" s="2" customFormat="1" ht="16.5" customHeight="1">
      <c r="A174" s="36"/>
      <c r="B174" s="37"/>
      <c r="C174" s="209" t="s">
        <v>303</v>
      </c>
      <c r="D174" s="209" t="s">
        <v>119</v>
      </c>
      <c r="E174" s="210" t="s">
        <v>304</v>
      </c>
      <c r="F174" s="211" t="s">
        <v>305</v>
      </c>
      <c r="G174" s="212" t="s">
        <v>156</v>
      </c>
      <c r="H174" s="213">
        <v>2</v>
      </c>
      <c r="I174" s="214"/>
      <c r="J174" s="215">
        <f>ROUND(I174*H174,2)</f>
        <v>0</v>
      </c>
      <c r="K174" s="216"/>
      <c r="L174" s="42"/>
      <c r="M174" s="217" t="s">
        <v>1</v>
      </c>
      <c r="N174" s="218" t="s">
        <v>41</v>
      </c>
      <c r="O174" s="89"/>
      <c r="P174" s="219">
        <f>O174*H174</f>
        <v>0</v>
      </c>
      <c r="Q174" s="219">
        <v>0</v>
      </c>
      <c r="R174" s="219">
        <f>Q174*H174</f>
        <v>0</v>
      </c>
      <c r="S174" s="219">
        <v>0.088099999999999998</v>
      </c>
      <c r="T174" s="219">
        <f>S174*H174</f>
        <v>0.1762</v>
      </c>
      <c r="U174" s="220" t="s">
        <v>1</v>
      </c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1" t="s">
        <v>151</v>
      </c>
      <c r="AT174" s="221" t="s">
        <v>119</v>
      </c>
      <c r="AU174" s="221" t="s">
        <v>83</v>
      </c>
      <c r="AY174" s="15" t="s">
        <v>115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5" t="s">
        <v>81</v>
      </c>
      <c r="BK174" s="222">
        <f>ROUND(I174*H174,2)</f>
        <v>0</v>
      </c>
      <c r="BL174" s="15" t="s">
        <v>151</v>
      </c>
      <c r="BM174" s="221" t="s">
        <v>306</v>
      </c>
    </row>
    <row r="175" s="12" customFormat="1" ht="22.8" customHeight="1">
      <c r="A175" s="12"/>
      <c r="B175" s="193"/>
      <c r="C175" s="194"/>
      <c r="D175" s="195" t="s">
        <v>75</v>
      </c>
      <c r="E175" s="207" t="s">
        <v>307</v>
      </c>
      <c r="F175" s="207" t="s">
        <v>308</v>
      </c>
      <c r="G175" s="194"/>
      <c r="H175" s="194"/>
      <c r="I175" s="197"/>
      <c r="J175" s="208">
        <f>BK175</f>
        <v>0</v>
      </c>
      <c r="K175" s="194"/>
      <c r="L175" s="199"/>
      <c r="M175" s="200"/>
      <c r="N175" s="201"/>
      <c r="O175" s="201"/>
      <c r="P175" s="202">
        <f>SUM(P176:P188)</f>
        <v>0</v>
      </c>
      <c r="Q175" s="201"/>
      <c r="R175" s="202">
        <f>SUM(R176:R188)</f>
        <v>0.253855</v>
      </c>
      <c r="S175" s="201"/>
      <c r="T175" s="202">
        <f>SUM(T176:T188)</f>
        <v>0.043753000000000007</v>
      </c>
      <c r="U175" s="203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4" t="s">
        <v>83</v>
      </c>
      <c r="AT175" s="205" t="s">
        <v>75</v>
      </c>
      <c r="AU175" s="205" t="s">
        <v>81</v>
      </c>
      <c r="AY175" s="204" t="s">
        <v>115</v>
      </c>
      <c r="BK175" s="206">
        <f>SUM(BK176:BK188)</f>
        <v>0</v>
      </c>
    </row>
    <row r="176" s="2" customFormat="1" ht="16.5" customHeight="1">
      <c r="A176" s="36"/>
      <c r="B176" s="37"/>
      <c r="C176" s="209" t="s">
        <v>309</v>
      </c>
      <c r="D176" s="209" t="s">
        <v>119</v>
      </c>
      <c r="E176" s="210" t="s">
        <v>310</v>
      </c>
      <c r="F176" s="211" t="s">
        <v>311</v>
      </c>
      <c r="G176" s="212" t="s">
        <v>128</v>
      </c>
      <c r="H176" s="213">
        <v>50</v>
      </c>
      <c r="I176" s="214"/>
      <c r="J176" s="215">
        <f>ROUND(I176*H176,2)</f>
        <v>0</v>
      </c>
      <c r="K176" s="216"/>
      <c r="L176" s="42"/>
      <c r="M176" s="217" t="s">
        <v>1</v>
      </c>
      <c r="N176" s="218" t="s">
        <v>41</v>
      </c>
      <c r="O176" s="89"/>
      <c r="P176" s="219">
        <f>O176*H176</f>
        <v>0</v>
      </c>
      <c r="Q176" s="219">
        <v>0</v>
      </c>
      <c r="R176" s="219">
        <f>Q176*H176</f>
        <v>0</v>
      </c>
      <c r="S176" s="219">
        <v>3.0000000000000001E-05</v>
      </c>
      <c r="T176" s="219">
        <f>S176*H176</f>
        <v>0.0015</v>
      </c>
      <c r="U176" s="220" t="s">
        <v>1</v>
      </c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1" t="s">
        <v>151</v>
      </c>
      <c r="AT176" s="221" t="s">
        <v>119</v>
      </c>
      <c r="AU176" s="221" t="s">
        <v>83</v>
      </c>
      <c r="AY176" s="15" t="s">
        <v>115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5" t="s">
        <v>81</v>
      </c>
      <c r="BK176" s="222">
        <f>ROUND(I176*H176,2)</f>
        <v>0</v>
      </c>
      <c r="BL176" s="15" t="s">
        <v>151</v>
      </c>
      <c r="BM176" s="221" t="s">
        <v>312</v>
      </c>
    </row>
    <row r="177" s="2" customFormat="1" ht="24.15" customHeight="1">
      <c r="A177" s="36"/>
      <c r="B177" s="37"/>
      <c r="C177" s="209" t="s">
        <v>313</v>
      </c>
      <c r="D177" s="209" t="s">
        <v>119</v>
      </c>
      <c r="E177" s="210" t="s">
        <v>314</v>
      </c>
      <c r="F177" s="211" t="s">
        <v>315</v>
      </c>
      <c r="G177" s="212" t="s">
        <v>128</v>
      </c>
      <c r="H177" s="213">
        <v>136.30000000000001</v>
      </c>
      <c r="I177" s="214"/>
      <c r="J177" s="215">
        <f>ROUND(I177*H177,2)</f>
        <v>0</v>
      </c>
      <c r="K177" s="216"/>
      <c r="L177" s="42"/>
      <c r="M177" s="217" t="s">
        <v>1</v>
      </c>
      <c r="N177" s="218" t="s">
        <v>41</v>
      </c>
      <c r="O177" s="89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19">
        <f>S177*H177</f>
        <v>0</v>
      </c>
      <c r="U177" s="220" t="s">
        <v>1</v>
      </c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1" t="s">
        <v>151</v>
      </c>
      <c r="AT177" s="221" t="s">
        <v>119</v>
      </c>
      <c r="AU177" s="221" t="s">
        <v>83</v>
      </c>
      <c r="AY177" s="15" t="s">
        <v>115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5" t="s">
        <v>81</v>
      </c>
      <c r="BK177" s="222">
        <f>ROUND(I177*H177,2)</f>
        <v>0</v>
      </c>
      <c r="BL177" s="15" t="s">
        <v>151</v>
      </c>
      <c r="BM177" s="221" t="s">
        <v>316</v>
      </c>
    </row>
    <row r="178" s="2" customFormat="1" ht="16.5" customHeight="1">
      <c r="A178" s="36"/>
      <c r="B178" s="37"/>
      <c r="C178" s="209" t="s">
        <v>157</v>
      </c>
      <c r="D178" s="209" t="s">
        <v>119</v>
      </c>
      <c r="E178" s="210" t="s">
        <v>317</v>
      </c>
      <c r="F178" s="211" t="s">
        <v>318</v>
      </c>
      <c r="G178" s="212" t="s">
        <v>128</v>
      </c>
      <c r="H178" s="213">
        <v>136.30000000000001</v>
      </c>
      <c r="I178" s="214"/>
      <c r="J178" s="215">
        <f>ROUND(I178*H178,2)</f>
        <v>0</v>
      </c>
      <c r="K178" s="216"/>
      <c r="L178" s="42"/>
      <c r="M178" s="217" t="s">
        <v>1</v>
      </c>
      <c r="N178" s="218" t="s">
        <v>41</v>
      </c>
      <c r="O178" s="89"/>
      <c r="P178" s="219">
        <f>O178*H178</f>
        <v>0</v>
      </c>
      <c r="Q178" s="219">
        <v>0.001</v>
      </c>
      <c r="R178" s="219">
        <f>Q178*H178</f>
        <v>0.1363</v>
      </c>
      <c r="S178" s="219">
        <v>0.00031</v>
      </c>
      <c r="T178" s="219">
        <f>S178*H178</f>
        <v>0.042253000000000006</v>
      </c>
      <c r="U178" s="220" t="s">
        <v>1</v>
      </c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1" t="s">
        <v>151</v>
      </c>
      <c r="AT178" s="221" t="s">
        <v>119</v>
      </c>
      <c r="AU178" s="221" t="s">
        <v>83</v>
      </c>
      <c r="AY178" s="15" t="s">
        <v>115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5" t="s">
        <v>81</v>
      </c>
      <c r="BK178" s="222">
        <f>ROUND(I178*H178,2)</f>
        <v>0</v>
      </c>
      <c r="BL178" s="15" t="s">
        <v>151</v>
      </c>
      <c r="BM178" s="221" t="s">
        <v>319</v>
      </c>
    </row>
    <row r="179" s="2" customFormat="1" ht="24.15" customHeight="1">
      <c r="A179" s="36"/>
      <c r="B179" s="37"/>
      <c r="C179" s="209" t="s">
        <v>320</v>
      </c>
      <c r="D179" s="209" t="s">
        <v>119</v>
      </c>
      <c r="E179" s="210" t="s">
        <v>321</v>
      </c>
      <c r="F179" s="211" t="s">
        <v>322</v>
      </c>
      <c r="G179" s="212" t="s">
        <v>156</v>
      </c>
      <c r="H179" s="213">
        <v>10</v>
      </c>
      <c r="I179" s="214"/>
      <c r="J179" s="215">
        <f>ROUND(I179*H179,2)</f>
        <v>0</v>
      </c>
      <c r="K179" s="216"/>
      <c r="L179" s="42"/>
      <c r="M179" s="217" t="s">
        <v>1</v>
      </c>
      <c r="N179" s="218" t="s">
        <v>41</v>
      </c>
      <c r="O179" s="89"/>
      <c r="P179" s="219">
        <f>O179*H179</f>
        <v>0</v>
      </c>
      <c r="Q179" s="219">
        <v>0.0047999999999999996</v>
      </c>
      <c r="R179" s="219">
        <f>Q179*H179</f>
        <v>0.047999999999999994</v>
      </c>
      <c r="S179" s="219">
        <v>0</v>
      </c>
      <c r="T179" s="219">
        <f>S179*H179</f>
        <v>0</v>
      </c>
      <c r="U179" s="220" t="s">
        <v>1</v>
      </c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1" t="s">
        <v>151</v>
      </c>
      <c r="AT179" s="221" t="s">
        <v>119</v>
      </c>
      <c r="AU179" s="221" t="s">
        <v>83</v>
      </c>
      <c r="AY179" s="15" t="s">
        <v>115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5" t="s">
        <v>81</v>
      </c>
      <c r="BK179" s="222">
        <f>ROUND(I179*H179,2)</f>
        <v>0</v>
      </c>
      <c r="BL179" s="15" t="s">
        <v>151</v>
      </c>
      <c r="BM179" s="221" t="s">
        <v>323</v>
      </c>
    </row>
    <row r="180" s="2" customFormat="1" ht="24.15" customHeight="1">
      <c r="A180" s="36"/>
      <c r="B180" s="37"/>
      <c r="C180" s="209" t="s">
        <v>324</v>
      </c>
      <c r="D180" s="209" t="s">
        <v>119</v>
      </c>
      <c r="E180" s="210" t="s">
        <v>325</v>
      </c>
      <c r="F180" s="211" t="s">
        <v>326</v>
      </c>
      <c r="G180" s="212" t="s">
        <v>128</v>
      </c>
      <c r="H180" s="213">
        <v>136.30000000000001</v>
      </c>
      <c r="I180" s="214"/>
      <c r="J180" s="215">
        <f>ROUND(I180*H180,2)</f>
        <v>0</v>
      </c>
      <c r="K180" s="216"/>
      <c r="L180" s="42"/>
      <c r="M180" s="217" t="s">
        <v>1</v>
      </c>
      <c r="N180" s="218" t="s">
        <v>41</v>
      </c>
      <c r="O180" s="89"/>
      <c r="P180" s="219">
        <f>O180*H180</f>
        <v>0</v>
      </c>
      <c r="Q180" s="219">
        <v>0.00020000000000000001</v>
      </c>
      <c r="R180" s="219">
        <f>Q180*H180</f>
        <v>0.027260000000000003</v>
      </c>
      <c r="S180" s="219">
        <v>0</v>
      </c>
      <c r="T180" s="219">
        <f>S180*H180</f>
        <v>0</v>
      </c>
      <c r="U180" s="220" t="s">
        <v>1</v>
      </c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1" t="s">
        <v>151</v>
      </c>
      <c r="AT180" s="221" t="s">
        <v>119</v>
      </c>
      <c r="AU180" s="221" t="s">
        <v>83</v>
      </c>
      <c r="AY180" s="15" t="s">
        <v>115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5" t="s">
        <v>81</v>
      </c>
      <c r="BK180" s="222">
        <f>ROUND(I180*H180,2)</f>
        <v>0</v>
      </c>
      <c r="BL180" s="15" t="s">
        <v>151</v>
      </c>
      <c r="BM180" s="221" t="s">
        <v>327</v>
      </c>
    </row>
    <row r="181" s="2" customFormat="1" ht="24.15" customHeight="1">
      <c r="A181" s="36"/>
      <c r="B181" s="37"/>
      <c r="C181" s="209" t="s">
        <v>328</v>
      </c>
      <c r="D181" s="209" t="s">
        <v>119</v>
      </c>
      <c r="E181" s="210" t="s">
        <v>329</v>
      </c>
      <c r="F181" s="211" t="s">
        <v>330</v>
      </c>
      <c r="G181" s="212" t="s">
        <v>128</v>
      </c>
      <c r="H181" s="213">
        <v>136.30000000000001</v>
      </c>
      <c r="I181" s="214"/>
      <c r="J181" s="215">
        <f>ROUND(I181*H181,2)</f>
        <v>0</v>
      </c>
      <c r="K181" s="216"/>
      <c r="L181" s="42"/>
      <c r="M181" s="217" t="s">
        <v>1</v>
      </c>
      <c r="N181" s="218" t="s">
        <v>41</v>
      </c>
      <c r="O181" s="89"/>
      <c r="P181" s="219">
        <f>O181*H181</f>
        <v>0</v>
      </c>
      <c r="Q181" s="219">
        <v>0.00029</v>
      </c>
      <c r="R181" s="219">
        <f>Q181*H181</f>
        <v>0.039527000000000007</v>
      </c>
      <c r="S181" s="219">
        <v>0</v>
      </c>
      <c r="T181" s="219">
        <f>S181*H181</f>
        <v>0</v>
      </c>
      <c r="U181" s="220" t="s">
        <v>1</v>
      </c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1" t="s">
        <v>151</v>
      </c>
      <c r="AT181" s="221" t="s">
        <v>119</v>
      </c>
      <c r="AU181" s="221" t="s">
        <v>83</v>
      </c>
      <c r="AY181" s="15" t="s">
        <v>115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5" t="s">
        <v>81</v>
      </c>
      <c r="BK181" s="222">
        <f>ROUND(I181*H181,2)</f>
        <v>0</v>
      </c>
      <c r="BL181" s="15" t="s">
        <v>151</v>
      </c>
      <c r="BM181" s="221" t="s">
        <v>331</v>
      </c>
    </row>
    <row r="182" s="2" customFormat="1" ht="33" customHeight="1">
      <c r="A182" s="36"/>
      <c r="B182" s="37"/>
      <c r="C182" s="209" t="s">
        <v>332</v>
      </c>
      <c r="D182" s="209" t="s">
        <v>119</v>
      </c>
      <c r="E182" s="210" t="s">
        <v>333</v>
      </c>
      <c r="F182" s="211" t="s">
        <v>334</v>
      </c>
      <c r="G182" s="212" t="s">
        <v>128</v>
      </c>
      <c r="H182" s="213">
        <v>50</v>
      </c>
      <c r="I182" s="214"/>
      <c r="J182" s="215">
        <f>ROUND(I182*H182,2)</f>
        <v>0</v>
      </c>
      <c r="K182" s="216"/>
      <c r="L182" s="42"/>
      <c r="M182" s="217" t="s">
        <v>1</v>
      </c>
      <c r="N182" s="218" t="s">
        <v>41</v>
      </c>
      <c r="O182" s="89"/>
      <c r="P182" s="219">
        <f>O182*H182</f>
        <v>0</v>
      </c>
      <c r="Q182" s="219">
        <v>1.0000000000000001E-05</v>
      </c>
      <c r="R182" s="219">
        <f>Q182*H182</f>
        <v>0.00050000000000000001</v>
      </c>
      <c r="S182" s="219">
        <v>0</v>
      </c>
      <c r="T182" s="219">
        <f>S182*H182</f>
        <v>0</v>
      </c>
      <c r="U182" s="220" t="s">
        <v>1</v>
      </c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1" t="s">
        <v>151</v>
      </c>
      <c r="AT182" s="221" t="s">
        <v>119</v>
      </c>
      <c r="AU182" s="221" t="s">
        <v>83</v>
      </c>
      <c r="AY182" s="15" t="s">
        <v>115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5" t="s">
        <v>81</v>
      </c>
      <c r="BK182" s="222">
        <f>ROUND(I182*H182,2)</f>
        <v>0</v>
      </c>
      <c r="BL182" s="15" t="s">
        <v>151</v>
      </c>
      <c r="BM182" s="221" t="s">
        <v>335</v>
      </c>
    </row>
    <row r="183" s="2" customFormat="1" ht="16.5" customHeight="1">
      <c r="A183" s="36"/>
      <c r="B183" s="37"/>
      <c r="C183" s="209" t="s">
        <v>336</v>
      </c>
      <c r="D183" s="209" t="s">
        <v>119</v>
      </c>
      <c r="E183" s="210" t="s">
        <v>337</v>
      </c>
      <c r="F183" s="211" t="s">
        <v>338</v>
      </c>
      <c r="G183" s="212" t="s">
        <v>274</v>
      </c>
      <c r="H183" s="213">
        <v>3</v>
      </c>
      <c r="I183" s="214"/>
      <c r="J183" s="215">
        <f>ROUND(I183*H183,2)</f>
        <v>0</v>
      </c>
      <c r="K183" s="216"/>
      <c r="L183" s="42"/>
      <c r="M183" s="217" t="s">
        <v>1</v>
      </c>
      <c r="N183" s="218" t="s">
        <v>41</v>
      </c>
      <c r="O183" s="89"/>
      <c r="P183" s="219">
        <f>O183*H183</f>
        <v>0</v>
      </c>
      <c r="Q183" s="219">
        <v>6.9999999999999994E-05</v>
      </c>
      <c r="R183" s="219">
        <f>Q183*H183</f>
        <v>0.00020999999999999998</v>
      </c>
      <c r="S183" s="219">
        <v>0</v>
      </c>
      <c r="T183" s="219">
        <f>S183*H183</f>
        <v>0</v>
      </c>
      <c r="U183" s="220" t="s">
        <v>1</v>
      </c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1" t="s">
        <v>151</v>
      </c>
      <c r="AT183" s="221" t="s">
        <v>119</v>
      </c>
      <c r="AU183" s="221" t="s">
        <v>83</v>
      </c>
      <c r="AY183" s="15" t="s">
        <v>115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5" t="s">
        <v>81</v>
      </c>
      <c r="BK183" s="222">
        <f>ROUND(I183*H183,2)</f>
        <v>0</v>
      </c>
      <c r="BL183" s="15" t="s">
        <v>151</v>
      </c>
      <c r="BM183" s="221" t="s">
        <v>339</v>
      </c>
    </row>
    <row r="184" s="2" customFormat="1" ht="24.15" customHeight="1">
      <c r="A184" s="36"/>
      <c r="B184" s="37"/>
      <c r="C184" s="209" t="s">
        <v>340</v>
      </c>
      <c r="D184" s="209" t="s">
        <v>119</v>
      </c>
      <c r="E184" s="210" t="s">
        <v>341</v>
      </c>
      <c r="F184" s="211" t="s">
        <v>342</v>
      </c>
      <c r="G184" s="212" t="s">
        <v>274</v>
      </c>
      <c r="H184" s="213">
        <v>3</v>
      </c>
      <c r="I184" s="214"/>
      <c r="J184" s="215">
        <f>ROUND(I184*H184,2)</f>
        <v>0</v>
      </c>
      <c r="K184" s="216"/>
      <c r="L184" s="42"/>
      <c r="M184" s="217" t="s">
        <v>1</v>
      </c>
      <c r="N184" s="218" t="s">
        <v>41</v>
      </c>
      <c r="O184" s="89"/>
      <c r="P184" s="219">
        <f>O184*H184</f>
        <v>0</v>
      </c>
      <c r="Q184" s="219">
        <v>0.00013999999999999999</v>
      </c>
      <c r="R184" s="219">
        <f>Q184*H184</f>
        <v>0.00041999999999999996</v>
      </c>
      <c r="S184" s="219">
        <v>0</v>
      </c>
      <c r="T184" s="219">
        <f>S184*H184</f>
        <v>0</v>
      </c>
      <c r="U184" s="220" t="s">
        <v>1</v>
      </c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1" t="s">
        <v>151</v>
      </c>
      <c r="AT184" s="221" t="s">
        <v>119</v>
      </c>
      <c r="AU184" s="221" t="s">
        <v>83</v>
      </c>
      <c r="AY184" s="15" t="s">
        <v>115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5" t="s">
        <v>81</v>
      </c>
      <c r="BK184" s="222">
        <f>ROUND(I184*H184,2)</f>
        <v>0</v>
      </c>
      <c r="BL184" s="15" t="s">
        <v>151</v>
      </c>
      <c r="BM184" s="221" t="s">
        <v>343</v>
      </c>
    </row>
    <row r="185" s="2" customFormat="1" ht="24.15" customHeight="1">
      <c r="A185" s="36"/>
      <c r="B185" s="37"/>
      <c r="C185" s="209" t="s">
        <v>344</v>
      </c>
      <c r="D185" s="209" t="s">
        <v>119</v>
      </c>
      <c r="E185" s="210" t="s">
        <v>345</v>
      </c>
      <c r="F185" s="211" t="s">
        <v>346</v>
      </c>
      <c r="G185" s="212" t="s">
        <v>274</v>
      </c>
      <c r="H185" s="213">
        <v>3</v>
      </c>
      <c r="I185" s="214"/>
      <c r="J185" s="215">
        <f>ROUND(I185*H185,2)</f>
        <v>0</v>
      </c>
      <c r="K185" s="216"/>
      <c r="L185" s="42"/>
      <c r="M185" s="217" t="s">
        <v>1</v>
      </c>
      <c r="N185" s="218" t="s">
        <v>41</v>
      </c>
      <c r="O185" s="89"/>
      <c r="P185" s="219">
        <f>O185*H185</f>
        <v>0</v>
      </c>
      <c r="Q185" s="219">
        <v>0.00012</v>
      </c>
      <c r="R185" s="219">
        <f>Q185*H185</f>
        <v>0.00036000000000000002</v>
      </c>
      <c r="S185" s="219">
        <v>0</v>
      </c>
      <c r="T185" s="219">
        <f>S185*H185</f>
        <v>0</v>
      </c>
      <c r="U185" s="220" t="s">
        <v>1</v>
      </c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1" t="s">
        <v>151</v>
      </c>
      <c r="AT185" s="221" t="s">
        <v>119</v>
      </c>
      <c r="AU185" s="221" t="s">
        <v>83</v>
      </c>
      <c r="AY185" s="15" t="s">
        <v>115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5" t="s">
        <v>81</v>
      </c>
      <c r="BK185" s="222">
        <f>ROUND(I185*H185,2)</f>
        <v>0</v>
      </c>
      <c r="BL185" s="15" t="s">
        <v>151</v>
      </c>
      <c r="BM185" s="221" t="s">
        <v>347</v>
      </c>
    </row>
    <row r="186" s="2" customFormat="1" ht="33" customHeight="1">
      <c r="A186" s="36"/>
      <c r="B186" s="37"/>
      <c r="C186" s="209" t="s">
        <v>348</v>
      </c>
      <c r="D186" s="209" t="s">
        <v>119</v>
      </c>
      <c r="E186" s="210" t="s">
        <v>349</v>
      </c>
      <c r="F186" s="211" t="s">
        <v>350</v>
      </c>
      <c r="G186" s="212" t="s">
        <v>122</v>
      </c>
      <c r="H186" s="213">
        <v>1</v>
      </c>
      <c r="I186" s="214"/>
      <c r="J186" s="215">
        <f>ROUND(I186*H186,2)</f>
        <v>0</v>
      </c>
      <c r="K186" s="216"/>
      <c r="L186" s="42"/>
      <c r="M186" s="217" t="s">
        <v>1</v>
      </c>
      <c r="N186" s="218" t="s">
        <v>41</v>
      </c>
      <c r="O186" s="89"/>
      <c r="P186" s="219">
        <f>O186*H186</f>
        <v>0</v>
      </c>
      <c r="Q186" s="219">
        <v>0.00040999999999999999</v>
      </c>
      <c r="R186" s="219">
        <f>Q186*H186</f>
        <v>0.00040999999999999999</v>
      </c>
      <c r="S186" s="219">
        <v>0</v>
      </c>
      <c r="T186" s="219">
        <f>S186*H186</f>
        <v>0</v>
      </c>
      <c r="U186" s="220" t="s">
        <v>1</v>
      </c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1" t="s">
        <v>151</v>
      </c>
      <c r="AT186" s="221" t="s">
        <v>119</v>
      </c>
      <c r="AU186" s="221" t="s">
        <v>83</v>
      </c>
      <c r="AY186" s="15" t="s">
        <v>115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5" t="s">
        <v>81</v>
      </c>
      <c r="BK186" s="222">
        <f>ROUND(I186*H186,2)</f>
        <v>0</v>
      </c>
      <c r="BL186" s="15" t="s">
        <v>151</v>
      </c>
      <c r="BM186" s="221" t="s">
        <v>351</v>
      </c>
    </row>
    <row r="187" s="2" customFormat="1" ht="24.15" customHeight="1">
      <c r="A187" s="36"/>
      <c r="B187" s="37"/>
      <c r="C187" s="209" t="s">
        <v>352</v>
      </c>
      <c r="D187" s="209" t="s">
        <v>119</v>
      </c>
      <c r="E187" s="210" t="s">
        <v>353</v>
      </c>
      <c r="F187" s="211" t="s">
        <v>354</v>
      </c>
      <c r="G187" s="212" t="s">
        <v>137</v>
      </c>
      <c r="H187" s="213">
        <v>5.2000000000000002</v>
      </c>
      <c r="I187" s="214"/>
      <c r="J187" s="215">
        <f>ROUND(I187*H187,2)</f>
        <v>0</v>
      </c>
      <c r="K187" s="216"/>
      <c r="L187" s="42"/>
      <c r="M187" s="217" t="s">
        <v>1</v>
      </c>
      <c r="N187" s="218" t="s">
        <v>41</v>
      </c>
      <c r="O187" s="89"/>
      <c r="P187" s="219">
        <f>O187*H187</f>
        <v>0</v>
      </c>
      <c r="Q187" s="219">
        <v>6.9999999999999994E-05</v>
      </c>
      <c r="R187" s="219">
        <f>Q187*H187</f>
        <v>0.00036399999999999996</v>
      </c>
      <c r="S187" s="219">
        <v>0</v>
      </c>
      <c r="T187" s="219">
        <f>S187*H187</f>
        <v>0</v>
      </c>
      <c r="U187" s="220" t="s">
        <v>1</v>
      </c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1" t="s">
        <v>151</v>
      </c>
      <c r="AT187" s="221" t="s">
        <v>119</v>
      </c>
      <c r="AU187" s="221" t="s">
        <v>83</v>
      </c>
      <c r="AY187" s="15" t="s">
        <v>115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5" t="s">
        <v>81</v>
      </c>
      <c r="BK187" s="222">
        <f>ROUND(I187*H187,2)</f>
        <v>0</v>
      </c>
      <c r="BL187" s="15" t="s">
        <v>151</v>
      </c>
      <c r="BM187" s="221" t="s">
        <v>355</v>
      </c>
    </row>
    <row r="188" s="2" customFormat="1" ht="24.15" customHeight="1">
      <c r="A188" s="36"/>
      <c r="B188" s="37"/>
      <c r="C188" s="209" t="s">
        <v>356</v>
      </c>
      <c r="D188" s="209" t="s">
        <v>119</v>
      </c>
      <c r="E188" s="210" t="s">
        <v>357</v>
      </c>
      <c r="F188" s="211" t="s">
        <v>358</v>
      </c>
      <c r="G188" s="212" t="s">
        <v>137</v>
      </c>
      <c r="H188" s="213">
        <v>7.2000000000000002</v>
      </c>
      <c r="I188" s="214"/>
      <c r="J188" s="215">
        <f>ROUND(I188*H188,2)</f>
        <v>0</v>
      </c>
      <c r="K188" s="216"/>
      <c r="L188" s="42"/>
      <c r="M188" s="217" t="s">
        <v>1</v>
      </c>
      <c r="N188" s="218" t="s">
        <v>41</v>
      </c>
      <c r="O188" s="89"/>
      <c r="P188" s="219">
        <f>O188*H188</f>
        <v>0</v>
      </c>
      <c r="Q188" s="219">
        <v>6.9999999999999994E-05</v>
      </c>
      <c r="R188" s="219">
        <f>Q188*H188</f>
        <v>0.000504</v>
      </c>
      <c r="S188" s="219">
        <v>0</v>
      </c>
      <c r="T188" s="219">
        <f>S188*H188</f>
        <v>0</v>
      </c>
      <c r="U188" s="220" t="s">
        <v>1</v>
      </c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1" t="s">
        <v>151</v>
      </c>
      <c r="AT188" s="221" t="s">
        <v>119</v>
      </c>
      <c r="AU188" s="221" t="s">
        <v>83</v>
      </c>
      <c r="AY188" s="15" t="s">
        <v>115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5" t="s">
        <v>81</v>
      </c>
      <c r="BK188" s="222">
        <f>ROUND(I188*H188,2)</f>
        <v>0</v>
      </c>
      <c r="BL188" s="15" t="s">
        <v>151</v>
      </c>
      <c r="BM188" s="221" t="s">
        <v>359</v>
      </c>
    </row>
    <row r="189" s="12" customFormat="1" ht="22.8" customHeight="1">
      <c r="A189" s="12"/>
      <c r="B189" s="193"/>
      <c r="C189" s="194"/>
      <c r="D189" s="195" t="s">
        <v>75</v>
      </c>
      <c r="E189" s="207" t="s">
        <v>360</v>
      </c>
      <c r="F189" s="207" t="s">
        <v>361</v>
      </c>
      <c r="G189" s="194"/>
      <c r="H189" s="194"/>
      <c r="I189" s="197"/>
      <c r="J189" s="208">
        <f>BK189</f>
        <v>0</v>
      </c>
      <c r="K189" s="194"/>
      <c r="L189" s="199"/>
      <c r="M189" s="200"/>
      <c r="N189" s="201"/>
      <c r="O189" s="201"/>
      <c r="P189" s="202">
        <f>SUM(P190:P192)</f>
        <v>0</v>
      </c>
      <c r="Q189" s="201"/>
      <c r="R189" s="202">
        <f>SUM(R190:R192)</f>
        <v>0</v>
      </c>
      <c r="S189" s="201"/>
      <c r="T189" s="202">
        <f>SUM(T190:T192)</f>
        <v>0</v>
      </c>
      <c r="U189" s="203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4" t="s">
        <v>81</v>
      </c>
      <c r="AT189" s="205" t="s">
        <v>75</v>
      </c>
      <c r="AU189" s="205" t="s">
        <v>81</v>
      </c>
      <c r="AY189" s="204" t="s">
        <v>115</v>
      </c>
      <c r="BK189" s="206">
        <f>SUM(BK190:BK192)</f>
        <v>0</v>
      </c>
    </row>
    <row r="190" s="2" customFormat="1" ht="24.15" customHeight="1">
      <c r="A190" s="36"/>
      <c r="B190" s="37"/>
      <c r="C190" s="209" t="s">
        <v>362</v>
      </c>
      <c r="D190" s="209" t="s">
        <v>119</v>
      </c>
      <c r="E190" s="210" t="s">
        <v>363</v>
      </c>
      <c r="F190" s="211" t="s">
        <v>364</v>
      </c>
      <c r="G190" s="212" t="s">
        <v>365</v>
      </c>
      <c r="H190" s="213">
        <v>0.80000000000000004</v>
      </c>
      <c r="I190" s="214"/>
      <c r="J190" s="215">
        <f>ROUND(I190*H190,2)</f>
        <v>0</v>
      </c>
      <c r="K190" s="216"/>
      <c r="L190" s="42"/>
      <c r="M190" s="217" t="s">
        <v>1</v>
      </c>
      <c r="N190" s="218" t="s">
        <v>41</v>
      </c>
      <c r="O190" s="89"/>
      <c r="P190" s="219">
        <f>O190*H190</f>
        <v>0</v>
      </c>
      <c r="Q190" s="219">
        <v>0</v>
      </c>
      <c r="R190" s="219">
        <f>Q190*H190</f>
        <v>0</v>
      </c>
      <c r="S190" s="219">
        <v>0</v>
      </c>
      <c r="T190" s="219">
        <f>S190*H190</f>
        <v>0</v>
      </c>
      <c r="U190" s="220" t="s">
        <v>1</v>
      </c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1" t="s">
        <v>123</v>
      </c>
      <c r="AT190" s="221" t="s">
        <v>119</v>
      </c>
      <c r="AU190" s="221" t="s">
        <v>83</v>
      </c>
      <c r="AY190" s="15" t="s">
        <v>115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5" t="s">
        <v>81</v>
      </c>
      <c r="BK190" s="222">
        <f>ROUND(I190*H190,2)</f>
        <v>0</v>
      </c>
      <c r="BL190" s="15" t="s">
        <v>123</v>
      </c>
      <c r="BM190" s="221" t="s">
        <v>366</v>
      </c>
    </row>
    <row r="191" s="2" customFormat="1" ht="24.15" customHeight="1">
      <c r="A191" s="36"/>
      <c r="B191" s="37"/>
      <c r="C191" s="209" t="s">
        <v>367</v>
      </c>
      <c r="D191" s="209" t="s">
        <v>119</v>
      </c>
      <c r="E191" s="210" t="s">
        <v>368</v>
      </c>
      <c r="F191" s="211" t="s">
        <v>369</v>
      </c>
      <c r="G191" s="212" t="s">
        <v>365</v>
      </c>
      <c r="H191" s="213">
        <v>0.80000000000000004</v>
      </c>
      <c r="I191" s="214"/>
      <c r="J191" s="215">
        <f>ROUND(I191*H191,2)</f>
        <v>0</v>
      </c>
      <c r="K191" s="216"/>
      <c r="L191" s="42"/>
      <c r="M191" s="217" t="s">
        <v>1</v>
      </c>
      <c r="N191" s="218" t="s">
        <v>41</v>
      </c>
      <c r="O191" s="89"/>
      <c r="P191" s="219">
        <f>O191*H191</f>
        <v>0</v>
      </c>
      <c r="Q191" s="219">
        <v>0</v>
      </c>
      <c r="R191" s="219">
        <f>Q191*H191</f>
        <v>0</v>
      </c>
      <c r="S191" s="219">
        <v>0</v>
      </c>
      <c r="T191" s="219">
        <f>S191*H191</f>
        <v>0</v>
      </c>
      <c r="U191" s="220" t="s">
        <v>1</v>
      </c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1" t="s">
        <v>123</v>
      </c>
      <c r="AT191" s="221" t="s">
        <v>119</v>
      </c>
      <c r="AU191" s="221" t="s">
        <v>83</v>
      </c>
      <c r="AY191" s="15" t="s">
        <v>115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5" t="s">
        <v>81</v>
      </c>
      <c r="BK191" s="222">
        <f>ROUND(I191*H191,2)</f>
        <v>0</v>
      </c>
      <c r="BL191" s="15" t="s">
        <v>123</v>
      </c>
      <c r="BM191" s="221" t="s">
        <v>370</v>
      </c>
    </row>
    <row r="192" s="2" customFormat="1" ht="24.15" customHeight="1">
      <c r="A192" s="36"/>
      <c r="B192" s="37"/>
      <c r="C192" s="209" t="s">
        <v>371</v>
      </c>
      <c r="D192" s="209" t="s">
        <v>119</v>
      </c>
      <c r="E192" s="210" t="s">
        <v>372</v>
      </c>
      <c r="F192" s="211" t="s">
        <v>373</v>
      </c>
      <c r="G192" s="212" t="s">
        <v>365</v>
      </c>
      <c r="H192" s="213">
        <v>0.80000000000000004</v>
      </c>
      <c r="I192" s="214"/>
      <c r="J192" s="215">
        <f>ROUND(I192*H192,2)</f>
        <v>0</v>
      </c>
      <c r="K192" s="216"/>
      <c r="L192" s="42"/>
      <c r="M192" s="217" t="s">
        <v>1</v>
      </c>
      <c r="N192" s="218" t="s">
        <v>41</v>
      </c>
      <c r="O192" s="89"/>
      <c r="P192" s="219">
        <f>O192*H192</f>
        <v>0</v>
      </c>
      <c r="Q192" s="219">
        <v>0</v>
      </c>
      <c r="R192" s="219">
        <f>Q192*H192</f>
        <v>0</v>
      </c>
      <c r="S192" s="219">
        <v>0</v>
      </c>
      <c r="T192" s="219">
        <f>S192*H192</f>
        <v>0</v>
      </c>
      <c r="U192" s="220" t="s">
        <v>1</v>
      </c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1" t="s">
        <v>123</v>
      </c>
      <c r="AT192" s="221" t="s">
        <v>119</v>
      </c>
      <c r="AU192" s="221" t="s">
        <v>83</v>
      </c>
      <c r="AY192" s="15" t="s">
        <v>115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5" t="s">
        <v>81</v>
      </c>
      <c r="BK192" s="222">
        <f>ROUND(I192*H192,2)</f>
        <v>0</v>
      </c>
      <c r="BL192" s="15" t="s">
        <v>123</v>
      </c>
      <c r="BM192" s="221" t="s">
        <v>374</v>
      </c>
    </row>
    <row r="193" s="12" customFormat="1" ht="25.92" customHeight="1">
      <c r="A193" s="12"/>
      <c r="B193" s="193"/>
      <c r="C193" s="194"/>
      <c r="D193" s="195" t="s">
        <v>75</v>
      </c>
      <c r="E193" s="196" t="s">
        <v>375</v>
      </c>
      <c r="F193" s="196" t="s">
        <v>376</v>
      </c>
      <c r="G193" s="194"/>
      <c r="H193" s="194"/>
      <c r="I193" s="197"/>
      <c r="J193" s="198">
        <f>BK193</f>
        <v>0</v>
      </c>
      <c r="K193" s="194"/>
      <c r="L193" s="199"/>
      <c r="M193" s="200"/>
      <c r="N193" s="201"/>
      <c r="O193" s="201"/>
      <c r="P193" s="202">
        <f>SUM(P194:P197)</f>
        <v>0</v>
      </c>
      <c r="Q193" s="201"/>
      <c r="R193" s="202">
        <f>SUM(R194:R197)</f>
        <v>0</v>
      </c>
      <c r="S193" s="201"/>
      <c r="T193" s="202">
        <f>SUM(T194:T197)</f>
        <v>0</v>
      </c>
      <c r="U193" s="203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4" t="s">
        <v>182</v>
      </c>
      <c r="AT193" s="205" t="s">
        <v>75</v>
      </c>
      <c r="AU193" s="205" t="s">
        <v>76</v>
      </c>
      <c r="AY193" s="204" t="s">
        <v>115</v>
      </c>
      <c r="BK193" s="206">
        <f>SUM(BK194:BK197)</f>
        <v>0</v>
      </c>
    </row>
    <row r="194" s="2" customFormat="1" ht="16.5" customHeight="1">
      <c r="A194" s="36"/>
      <c r="B194" s="37"/>
      <c r="C194" s="209" t="s">
        <v>377</v>
      </c>
      <c r="D194" s="209" t="s">
        <v>119</v>
      </c>
      <c r="E194" s="210" t="s">
        <v>378</v>
      </c>
      <c r="F194" s="211" t="s">
        <v>379</v>
      </c>
      <c r="G194" s="212" t="s">
        <v>380</v>
      </c>
      <c r="H194" s="213">
        <v>1</v>
      </c>
      <c r="I194" s="214"/>
      <c r="J194" s="215">
        <f>ROUND(I194*H194,2)</f>
        <v>0</v>
      </c>
      <c r="K194" s="216"/>
      <c r="L194" s="42"/>
      <c r="M194" s="217" t="s">
        <v>1</v>
      </c>
      <c r="N194" s="218" t="s">
        <v>41</v>
      </c>
      <c r="O194" s="89"/>
      <c r="P194" s="219">
        <f>O194*H194</f>
        <v>0</v>
      </c>
      <c r="Q194" s="219">
        <v>0</v>
      </c>
      <c r="R194" s="219">
        <f>Q194*H194</f>
        <v>0</v>
      </c>
      <c r="S194" s="219">
        <v>0</v>
      </c>
      <c r="T194" s="219">
        <f>S194*H194</f>
        <v>0</v>
      </c>
      <c r="U194" s="220" t="s">
        <v>1</v>
      </c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1" t="s">
        <v>381</v>
      </c>
      <c r="AT194" s="221" t="s">
        <v>119</v>
      </c>
      <c r="AU194" s="221" t="s">
        <v>81</v>
      </c>
      <c r="AY194" s="15" t="s">
        <v>115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5" t="s">
        <v>81</v>
      </c>
      <c r="BK194" s="222">
        <f>ROUND(I194*H194,2)</f>
        <v>0</v>
      </c>
      <c r="BL194" s="15" t="s">
        <v>381</v>
      </c>
      <c r="BM194" s="221" t="s">
        <v>382</v>
      </c>
    </row>
    <row r="195" s="2" customFormat="1" ht="16.5" customHeight="1">
      <c r="A195" s="36"/>
      <c r="B195" s="37"/>
      <c r="C195" s="209" t="s">
        <v>383</v>
      </c>
      <c r="D195" s="209" t="s">
        <v>119</v>
      </c>
      <c r="E195" s="210" t="s">
        <v>384</v>
      </c>
      <c r="F195" s="211" t="s">
        <v>385</v>
      </c>
      <c r="G195" s="212" t="s">
        <v>380</v>
      </c>
      <c r="H195" s="213">
        <v>1</v>
      </c>
      <c r="I195" s="214"/>
      <c r="J195" s="215">
        <f>ROUND(I195*H195,2)</f>
        <v>0</v>
      </c>
      <c r="K195" s="216"/>
      <c r="L195" s="42"/>
      <c r="M195" s="217" t="s">
        <v>1</v>
      </c>
      <c r="N195" s="218" t="s">
        <v>41</v>
      </c>
      <c r="O195" s="89"/>
      <c r="P195" s="219">
        <f>O195*H195</f>
        <v>0</v>
      </c>
      <c r="Q195" s="219">
        <v>0</v>
      </c>
      <c r="R195" s="219">
        <f>Q195*H195</f>
        <v>0</v>
      </c>
      <c r="S195" s="219">
        <v>0</v>
      </c>
      <c r="T195" s="219">
        <f>S195*H195</f>
        <v>0</v>
      </c>
      <c r="U195" s="220" t="s">
        <v>1</v>
      </c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1" t="s">
        <v>381</v>
      </c>
      <c r="AT195" s="221" t="s">
        <v>119</v>
      </c>
      <c r="AU195" s="221" t="s">
        <v>81</v>
      </c>
      <c r="AY195" s="15" t="s">
        <v>115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5" t="s">
        <v>81</v>
      </c>
      <c r="BK195" s="222">
        <f>ROUND(I195*H195,2)</f>
        <v>0</v>
      </c>
      <c r="BL195" s="15" t="s">
        <v>381</v>
      </c>
      <c r="BM195" s="221" t="s">
        <v>386</v>
      </c>
    </row>
    <row r="196" s="2" customFormat="1" ht="16.5" customHeight="1">
      <c r="A196" s="36"/>
      <c r="B196" s="37"/>
      <c r="C196" s="209" t="s">
        <v>387</v>
      </c>
      <c r="D196" s="209" t="s">
        <v>119</v>
      </c>
      <c r="E196" s="210" t="s">
        <v>388</v>
      </c>
      <c r="F196" s="211" t="s">
        <v>389</v>
      </c>
      <c r="G196" s="212" t="s">
        <v>380</v>
      </c>
      <c r="H196" s="213">
        <v>1</v>
      </c>
      <c r="I196" s="214"/>
      <c r="J196" s="215">
        <f>ROUND(I196*H196,2)</f>
        <v>0</v>
      </c>
      <c r="K196" s="216"/>
      <c r="L196" s="42"/>
      <c r="M196" s="217" t="s">
        <v>1</v>
      </c>
      <c r="N196" s="218" t="s">
        <v>41</v>
      </c>
      <c r="O196" s="89"/>
      <c r="P196" s="219">
        <f>O196*H196</f>
        <v>0</v>
      </c>
      <c r="Q196" s="219">
        <v>0</v>
      </c>
      <c r="R196" s="219">
        <f>Q196*H196</f>
        <v>0</v>
      </c>
      <c r="S196" s="219">
        <v>0</v>
      </c>
      <c r="T196" s="219">
        <f>S196*H196</f>
        <v>0</v>
      </c>
      <c r="U196" s="220" t="s">
        <v>1</v>
      </c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1" t="s">
        <v>381</v>
      </c>
      <c r="AT196" s="221" t="s">
        <v>119</v>
      </c>
      <c r="AU196" s="221" t="s">
        <v>81</v>
      </c>
      <c r="AY196" s="15" t="s">
        <v>115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5" t="s">
        <v>81</v>
      </c>
      <c r="BK196" s="222">
        <f>ROUND(I196*H196,2)</f>
        <v>0</v>
      </c>
      <c r="BL196" s="15" t="s">
        <v>381</v>
      </c>
      <c r="BM196" s="221" t="s">
        <v>390</v>
      </c>
    </row>
    <row r="197" s="2" customFormat="1" ht="16.5" customHeight="1">
      <c r="A197" s="36"/>
      <c r="B197" s="37"/>
      <c r="C197" s="209" t="s">
        <v>391</v>
      </c>
      <c r="D197" s="209" t="s">
        <v>119</v>
      </c>
      <c r="E197" s="210" t="s">
        <v>392</v>
      </c>
      <c r="F197" s="211" t="s">
        <v>393</v>
      </c>
      <c r="G197" s="212" t="s">
        <v>380</v>
      </c>
      <c r="H197" s="213">
        <v>1</v>
      </c>
      <c r="I197" s="214"/>
      <c r="J197" s="215">
        <f>ROUND(I197*H197,2)</f>
        <v>0</v>
      </c>
      <c r="K197" s="216"/>
      <c r="L197" s="42"/>
      <c r="M197" s="245" t="s">
        <v>1</v>
      </c>
      <c r="N197" s="246" t="s">
        <v>41</v>
      </c>
      <c r="O197" s="247"/>
      <c r="P197" s="248">
        <f>O197*H197</f>
        <v>0</v>
      </c>
      <c r="Q197" s="248">
        <v>0</v>
      </c>
      <c r="R197" s="248">
        <f>Q197*H197</f>
        <v>0</v>
      </c>
      <c r="S197" s="248">
        <v>0</v>
      </c>
      <c r="T197" s="248">
        <f>S197*H197</f>
        <v>0</v>
      </c>
      <c r="U197" s="249" t="s">
        <v>1</v>
      </c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1" t="s">
        <v>381</v>
      </c>
      <c r="AT197" s="221" t="s">
        <v>119</v>
      </c>
      <c r="AU197" s="221" t="s">
        <v>81</v>
      </c>
      <c r="AY197" s="15" t="s">
        <v>115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5" t="s">
        <v>81</v>
      </c>
      <c r="BK197" s="222">
        <f>ROUND(I197*H197,2)</f>
        <v>0</v>
      </c>
      <c r="BL197" s="15" t="s">
        <v>381</v>
      </c>
      <c r="BM197" s="221" t="s">
        <v>394</v>
      </c>
    </row>
    <row r="198" s="2" customFormat="1" ht="6.96" customHeight="1">
      <c r="A198" s="36"/>
      <c r="B198" s="64"/>
      <c r="C198" s="65"/>
      <c r="D198" s="65"/>
      <c r="E198" s="65"/>
      <c r="F198" s="65"/>
      <c r="G198" s="65"/>
      <c r="H198" s="65"/>
      <c r="I198" s="65"/>
      <c r="J198" s="65"/>
      <c r="K198" s="65"/>
      <c r="L198" s="42"/>
      <c r="M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</row>
  </sheetData>
  <sheetProtection sheet="1" autoFilter="0" formatColumns="0" formatRows="0" objects="1" scenarios="1" spinCount="100000" saltValue="KIDVxvhFkpuyc+52V8OPqpyObeGY2jiTvM0YQvQ7KbY6kmaEqCn7g1pHHDpdIlsYjIFTjMoneii6Ov/gKql2Jw==" hashValue="zoOXaJvfY3qe2ZJGNuyJpEZ3AWD/pQdDX7At1MBDMmkqyaFn7jSXgAUsmAEQCeb3qAuDinHOzaqhCBD93gEbgQ==" algorithmName="SHA-512" password="CC35"/>
  <autoFilter ref="C120:K197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SKUREK\XAdmin</dc:creator>
  <cp:lastModifiedBy>SKUREK\XAdmin</cp:lastModifiedBy>
  <dcterms:created xsi:type="dcterms:W3CDTF">2025-03-18T13:03:37Z</dcterms:created>
  <dcterms:modified xsi:type="dcterms:W3CDTF">2025-03-18T13:03:39Z</dcterms:modified>
</cp:coreProperties>
</file>