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us-data1.sus.zo.loc\Spolecne\PJ\Akce 2025\STAVBY LZ\III_18018 Letkov_průtah\Dotazy\Dotaz č.3\"/>
    </mc:Choice>
  </mc:AlternateContent>
  <bookViews>
    <workbookView xWindow="0" yWindow="0" windowWidth="28800" windowHeight="12300" activeTab="2"/>
  </bookViews>
  <sheets>
    <sheet name="Rekapitulace stavby" sheetId="1" r:id="rId1"/>
    <sheet name="SO 110,120,130,160 - KOMU..." sheetId="2" r:id="rId2"/>
    <sheet name="SO 140,150,160 - MÍSTNÍ K..." sheetId="3" r:id="rId3"/>
    <sheet name="SO 900 - VEDLEJŠÍ ROZPOČT..." sheetId="4" r:id="rId4"/>
    <sheet name="Pokyny pro vyplnění" sheetId="5" r:id="rId5"/>
  </sheets>
  <definedNames>
    <definedName name="_xlnm._FilterDatabase" localSheetId="1" hidden="1">'SO 110,120,130,160 - KOMU...'!$C$87:$K$444</definedName>
    <definedName name="_xlnm._FilterDatabase" localSheetId="2" hidden="1">'SO 140,150,160 - MÍSTNÍ K...'!$C$87:$K$573</definedName>
    <definedName name="_xlnm._FilterDatabase" localSheetId="3" hidden="1">'SO 900 - VEDLEJŠÍ ROZPOČT...'!$C$84:$K$143</definedName>
    <definedName name="_xlnm.Print_Titles" localSheetId="0">'Rekapitulace stavby'!$52:$52</definedName>
    <definedName name="_xlnm.Print_Titles" localSheetId="1">'SO 110,120,130,160 - KOMU...'!$87:$87</definedName>
    <definedName name="_xlnm.Print_Titles" localSheetId="2">'SO 140,150,160 - MÍSTNÍ K...'!$87:$87</definedName>
    <definedName name="_xlnm.Print_Titles" localSheetId="3">'SO 900 - VEDLEJŠÍ ROZPOČT...'!$84:$84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1">'SO 110,120,130,160 - KOMU...'!$C$4:$J$39,'SO 110,120,130,160 - KOMU...'!$C$45:$J$69,'SO 110,120,130,160 - KOMU...'!$C$75:$K$444</definedName>
    <definedName name="_xlnm.Print_Area" localSheetId="2">'SO 140,150,160 - MÍSTNÍ K...'!$C$4:$J$39,'SO 140,150,160 - MÍSTNÍ K...'!$C$45:$J$69,'SO 140,150,160 - MÍSTNÍ K...'!$C$75:$K$573</definedName>
    <definedName name="_xlnm.Print_Area" localSheetId="3">'SO 900 - VEDLEJŠÍ ROZPOČT...'!$C$4:$J$39,'SO 900 - VEDLEJŠÍ ROZPOČT...'!$C$45:$J$66,'SO 900 - VEDLEJŠÍ ROZPOČT...'!$C$72:$K$143</definedName>
  </definedNames>
  <calcPr calcId="191029" iterateCount="1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142" i="4"/>
  <c r="BH142" i="4"/>
  <c r="BG142" i="4"/>
  <c r="BF142" i="4"/>
  <c r="T142" i="4"/>
  <c r="T141" i="4"/>
  <c r="R142" i="4"/>
  <c r="R141" i="4"/>
  <c r="P142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T131" i="4"/>
  <c r="R132" i="4"/>
  <c r="R131" i="4" s="1"/>
  <c r="P132" i="4"/>
  <c r="P131" i="4" s="1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8" i="4"/>
  <c r="BH88" i="4"/>
  <c r="BG88" i="4"/>
  <c r="BF88" i="4"/>
  <c r="T88" i="4"/>
  <c r="R88" i="4"/>
  <c r="P88" i="4"/>
  <c r="J82" i="4"/>
  <c r="J81" i="4"/>
  <c r="F81" i="4"/>
  <c r="F79" i="4"/>
  <c r="E77" i="4"/>
  <c r="J55" i="4"/>
  <c r="J54" i="4"/>
  <c r="F54" i="4"/>
  <c r="F52" i="4"/>
  <c r="E50" i="4"/>
  <c r="J18" i="4"/>
  <c r="E18" i="4"/>
  <c r="F82" i="4"/>
  <c r="J17" i="4"/>
  <c r="J12" i="4"/>
  <c r="J79" i="4"/>
  <c r="E7" i="4"/>
  <c r="E75" i="4" s="1"/>
  <c r="J37" i="3"/>
  <c r="J36" i="3"/>
  <c r="AY56" i="1"/>
  <c r="J35" i="3"/>
  <c r="AX56" i="1"/>
  <c r="BI572" i="3"/>
  <c r="BH572" i="3"/>
  <c r="BG572" i="3"/>
  <c r="BF572" i="3"/>
  <c r="T572" i="3"/>
  <c r="T571" i="3"/>
  <c r="R572" i="3"/>
  <c r="R571" i="3"/>
  <c r="P572" i="3"/>
  <c r="P571" i="3"/>
  <c r="BI559" i="3"/>
  <c r="BH559" i="3"/>
  <c r="BG559" i="3"/>
  <c r="BF559" i="3"/>
  <c r="T559" i="3"/>
  <c r="R559" i="3"/>
  <c r="P559" i="3"/>
  <c r="BI555" i="3"/>
  <c r="BH555" i="3"/>
  <c r="BG555" i="3"/>
  <c r="BF555" i="3"/>
  <c r="T555" i="3"/>
  <c r="R555" i="3"/>
  <c r="P555" i="3"/>
  <c r="BI553" i="3"/>
  <c r="BH553" i="3"/>
  <c r="BG553" i="3"/>
  <c r="BF553" i="3"/>
  <c r="T553" i="3"/>
  <c r="R553" i="3"/>
  <c r="P553" i="3"/>
  <c r="BI551" i="3"/>
  <c r="BH551" i="3"/>
  <c r="BG551" i="3"/>
  <c r="BF551" i="3"/>
  <c r="T551" i="3"/>
  <c r="R551" i="3"/>
  <c r="P551" i="3"/>
  <c r="BI547" i="3"/>
  <c r="BH547" i="3"/>
  <c r="BG547" i="3"/>
  <c r="BF547" i="3"/>
  <c r="T547" i="3"/>
  <c r="R547" i="3"/>
  <c r="P547" i="3"/>
  <c r="BI544" i="3"/>
  <c r="BH544" i="3"/>
  <c r="BG544" i="3"/>
  <c r="BF544" i="3"/>
  <c r="T544" i="3"/>
  <c r="R544" i="3"/>
  <c r="P544" i="3"/>
  <c r="BI541" i="3"/>
  <c r="BH541" i="3"/>
  <c r="BG541" i="3"/>
  <c r="BF541" i="3"/>
  <c r="T541" i="3"/>
  <c r="R541" i="3"/>
  <c r="P541" i="3"/>
  <c r="BI538" i="3"/>
  <c r="BH538" i="3"/>
  <c r="BG538" i="3"/>
  <c r="BF538" i="3"/>
  <c r="T538" i="3"/>
  <c r="R538" i="3"/>
  <c r="P538" i="3"/>
  <c r="BI536" i="3"/>
  <c r="BH536" i="3"/>
  <c r="BG536" i="3"/>
  <c r="BF536" i="3"/>
  <c r="T536" i="3"/>
  <c r="R536" i="3"/>
  <c r="P536" i="3"/>
  <c r="BI534" i="3"/>
  <c r="BH534" i="3"/>
  <c r="BG534" i="3"/>
  <c r="BF534" i="3"/>
  <c r="T534" i="3"/>
  <c r="R534" i="3"/>
  <c r="P534" i="3"/>
  <c r="BI531" i="3"/>
  <c r="BH531" i="3"/>
  <c r="BG531" i="3"/>
  <c r="BF531" i="3"/>
  <c r="T531" i="3"/>
  <c r="R531" i="3"/>
  <c r="P531" i="3"/>
  <c r="BI528" i="3"/>
  <c r="BH528" i="3"/>
  <c r="BG528" i="3"/>
  <c r="BF528" i="3"/>
  <c r="T528" i="3"/>
  <c r="R528" i="3"/>
  <c r="P528" i="3"/>
  <c r="BI525" i="3"/>
  <c r="BH525" i="3"/>
  <c r="BG525" i="3"/>
  <c r="BF525" i="3"/>
  <c r="T525" i="3"/>
  <c r="R525" i="3"/>
  <c r="P525" i="3"/>
  <c r="BI522" i="3"/>
  <c r="BH522" i="3"/>
  <c r="BG522" i="3"/>
  <c r="BF522" i="3"/>
  <c r="T522" i="3"/>
  <c r="R522" i="3"/>
  <c r="P522" i="3"/>
  <c r="BI520" i="3"/>
  <c r="BH520" i="3"/>
  <c r="BG520" i="3"/>
  <c r="BF520" i="3"/>
  <c r="T520" i="3"/>
  <c r="R520" i="3"/>
  <c r="P520" i="3"/>
  <c r="BI518" i="3"/>
  <c r="BH518" i="3"/>
  <c r="BG518" i="3"/>
  <c r="BF518" i="3"/>
  <c r="T518" i="3"/>
  <c r="R518" i="3"/>
  <c r="P518" i="3"/>
  <c r="BI516" i="3"/>
  <c r="BH516" i="3"/>
  <c r="BG516" i="3"/>
  <c r="BF516" i="3"/>
  <c r="T516" i="3"/>
  <c r="R516" i="3"/>
  <c r="P516" i="3"/>
  <c r="BI512" i="3"/>
  <c r="BH512" i="3"/>
  <c r="BG512" i="3"/>
  <c r="BF512" i="3"/>
  <c r="T512" i="3"/>
  <c r="R512" i="3"/>
  <c r="P512" i="3"/>
  <c r="BI510" i="3"/>
  <c r="BH510" i="3"/>
  <c r="BG510" i="3"/>
  <c r="BF510" i="3"/>
  <c r="T510" i="3"/>
  <c r="R510" i="3"/>
  <c r="P510" i="3"/>
  <c r="BI508" i="3"/>
  <c r="BH508" i="3"/>
  <c r="BG508" i="3"/>
  <c r="BF508" i="3"/>
  <c r="T508" i="3"/>
  <c r="R508" i="3"/>
  <c r="P508" i="3"/>
  <c r="BI506" i="3"/>
  <c r="BH506" i="3"/>
  <c r="BG506" i="3"/>
  <c r="BF506" i="3"/>
  <c r="T506" i="3"/>
  <c r="R506" i="3"/>
  <c r="P506" i="3"/>
  <c r="BI501" i="3"/>
  <c r="BH501" i="3"/>
  <c r="BG501" i="3"/>
  <c r="BF501" i="3"/>
  <c r="T501" i="3"/>
  <c r="R501" i="3"/>
  <c r="P501" i="3"/>
  <c r="BI499" i="3"/>
  <c r="BH499" i="3"/>
  <c r="BG499" i="3"/>
  <c r="BF499" i="3"/>
  <c r="T499" i="3"/>
  <c r="R499" i="3"/>
  <c r="P499" i="3"/>
  <c r="BI494" i="3"/>
  <c r="BH494" i="3"/>
  <c r="BG494" i="3"/>
  <c r="BF494" i="3"/>
  <c r="T494" i="3"/>
  <c r="R494" i="3"/>
  <c r="P494" i="3"/>
  <c r="BI492" i="3"/>
  <c r="BH492" i="3"/>
  <c r="BG492" i="3"/>
  <c r="BF492" i="3"/>
  <c r="T492" i="3"/>
  <c r="R492" i="3"/>
  <c r="P492" i="3"/>
  <c r="BI489" i="3"/>
  <c r="BH489" i="3"/>
  <c r="BG489" i="3"/>
  <c r="BF489" i="3"/>
  <c r="T489" i="3"/>
  <c r="R489" i="3"/>
  <c r="P489" i="3"/>
  <c r="BI487" i="3"/>
  <c r="BH487" i="3"/>
  <c r="BG487" i="3"/>
  <c r="BF487" i="3"/>
  <c r="T487" i="3"/>
  <c r="R487" i="3"/>
  <c r="P487" i="3"/>
  <c r="BI483" i="3"/>
  <c r="BH483" i="3"/>
  <c r="BG483" i="3"/>
  <c r="BF483" i="3"/>
  <c r="T483" i="3"/>
  <c r="R483" i="3"/>
  <c r="P483" i="3"/>
  <c r="BI479" i="3"/>
  <c r="BH479" i="3"/>
  <c r="BG479" i="3"/>
  <c r="BF479" i="3"/>
  <c r="T479" i="3"/>
  <c r="R479" i="3"/>
  <c r="P479" i="3"/>
  <c r="BI474" i="3"/>
  <c r="BH474" i="3"/>
  <c r="BG474" i="3"/>
  <c r="BF474" i="3"/>
  <c r="T474" i="3"/>
  <c r="R474" i="3"/>
  <c r="P474" i="3"/>
  <c r="BI470" i="3"/>
  <c r="BH470" i="3"/>
  <c r="BG470" i="3"/>
  <c r="BF470" i="3"/>
  <c r="T470" i="3"/>
  <c r="R470" i="3"/>
  <c r="P470" i="3"/>
  <c r="BI466" i="3"/>
  <c r="BH466" i="3"/>
  <c r="BG466" i="3"/>
  <c r="BF466" i="3"/>
  <c r="T466" i="3"/>
  <c r="R466" i="3"/>
  <c r="P466" i="3"/>
  <c r="BI461" i="3"/>
  <c r="BH461" i="3"/>
  <c r="BG461" i="3"/>
  <c r="BF461" i="3"/>
  <c r="T461" i="3"/>
  <c r="R461" i="3"/>
  <c r="P461" i="3"/>
  <c r="BI458" i="3"/>
  <c r="BH458" i="3"/>
  <c r="BG458" i="3"/>
  <c r="BF458" i="3"/>
  <c r="T458" i="3"/>
  <c r="R458" i="3"/>
  <c r="P458" i="3"/>
  <c r="BI455" i="3"/>
  <c r="BH455" i="3"/>
  <c r="BG455" i="3"/>
  <c r="BF455" i="3"/>
  <c r="T455" i="3"/>
  <c r="R455" i="3"/>
  <c r="P455" i="3"/>
  <c r="BI452" i="3"/>
  <c r="BH452" i="3"/>
  <c r="BG452" i="3"/>
  <c r="BF452" i="3"/>
  <c r="T452" i="3"/>
  <c r="R452" i="3"/>
  <c r="P452" i="3"/>
  <c r="BI451" i="3"/>
  <c r="BH451" i="3"/>
  <c r="BG451" i="3"/>
  <c r="BF451" i="3"/>
  <c r="T451" i="3"/>
  <c r="R451" i="3"/>
  <c r="P451" i="3"/>
  <c r="BI448" i="3"/>
  <c r="BH448" i="3"/>
  <c r="BG448" i="3"/>
  <c r="BF448" i="3"/>
  <c r="T448" i="3"/>
  <c r="R448" i="3"/>
  <c r="P448" i="3"/>
  <c r="BI446" i="3"/>
  <c r="BH446" i="3"/>
  <c r="BG446" i="3"/>
  <c r="BF446" i="3"/>
  <c r="T446" i="3"/>
  <c r="R446" i="3"/>
  <c r="P446" i="3"/>
  <c r="BI444" i="3"/>
  <c r="BH444" i="3"/>
  <c r="BG444" i="3"/>
  <c r="BF444" i="3"/>
  <c r="T444" i="3"/>
  <c r="R444" i="3"/>
  <c r="P444" i="3"/>
  <c r="BI442" i="3"/>
  <c r="BH442" i="3"/>
  <c r="BG442" i="3"/>
  <c r="BF442" i="3"/>
  <c r="T442" i="3"/>
  <c r="R442" i="3"/>
  <c r="P442" i="3"/>
  <c r="BI440" i="3"/>
  <c r="BH440" i="3"/>
  <c r="BG440" i="3"/>
  <c r="BF440" i="3"/>
  <c r="T440" i="3"/>
  <c r="R440" i="3"/>
  <c r="P440" i="3"/>
  <c r="BI437" i="3"/>
  <c r="BH437" i="3"/>
  <c r="BG437" i="3"/>
  <c r="BF437" i="3"/>
  <c r="T437" i="3"/>
  <c r="R437" i="3"/>
  <c r="P437" i="3"/>
  <c r="BI434" i="3"/>
  <c r="BH434" i="3"/>
  <c r="BG434" i="3"/>
  <c r="BF434" i="3"/>
  <c r="T434" i="3"/>
  <c r="R434" i="3"/>
  <c r="P434" i="3"/>
  <c r="BI430" i="3"/>
  <c r="BH430" i="3"/>
  <c r="BG430" i="3"/>
  <c r="BF430" i="3"/>
  <c r="T430" i="3"/>
  <c r="R430" i="3"/>
  <c r="P430" i="3"/>
  <c r="BI429" i="3"/>
  <c r="BH429" i="3"/>
  <c r="BG429" i="3"/>
  <c r="BF429" i="3"/>
  <c r="T429" i="3"/>
  <c r="R429" i="3"/>
  <c r="P429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2" i="3"/>
  <c r="BH422" i="3"/>
  <c r="BG422" i="3"/>
  <c r="BF422" i="3"/>
  <c r="T422" i="3"/>
  <c r="R422" i="3"/>
  <c r="P422" i="3"/>
  <c r="BI420" i="3"/>
  <c r="BH420" i="3"/>
  <c r="BG420" i="3"/>
  <c r="BF420" i="3"/>
  <c r="T420" i="3"/>
  <c r="R420" i="3"/>
  <c r="P420" i="3"/>
  <c r="BI418" i="3"/>
  <c r="BH418" i="3"/>
  <c r="BG418" i="3"/>
  <c r="BF418" i="3"/>
  <c r="T418" i="3"/>
  <c r="R418" i="3"/>
  <c r="P418" i="3"/>
  <c r="BI415" i="3"/>
  <c r="BH415" i="3"/>
  <c r="BG415" i="3"/>
  <c r="BF415" i="3"/>
  <c r="T415" i="3"/>
  <c r="R415" i="3"/>
  <c r="P415" i="3"/>
  <c r="BI414" i="3"/>
  <c r="BH414" i="3"/>
  <c r="BG414" i="3"/>
  <c r="BF414" i="3"/>
  <c r="T414" i="3"/>
  <c r="R414" i="3"/>
  <c r="P414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3" i="3"/>
  <c r="BH403" i="3"/>
  <c r="BG403" i="3"/>
  <c r="BF403" i="3"/>
  <c r="T403" i="3"/>
  <c r="R403" i="3"/>
  <c r="P403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7" i="3"/>
  <c r="BH387" i="3"/>
  <c r="BG387" i="3"/>
  <c r="BF387" i="3"/>
  <c r="T387" i="3"/>
  <c r="R387" i="3"/>
  <c r="P387" i="3"/>
  <c r="BI384" i="3"/>
  <c r="BH384" i="3"/>
  <c r="BG384" i="3"/>
  <c r="BF384" i="3"/>
  <c r="T384" i="3"/>
  <c r="R384" i="3"/>
  <c r="P384" i="3"/>
  <c r="BI380" i="3"/>
  <c r="BH380" i="3"/>
  <c r="BG380" i="3"/>
  <c r="BF380" i="3"/>
  <c r="T380" i="3"/>
  <c r="R380" i="3"/>
  <c r="P380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69" i="3"/>
  <c r="BH369" i="3"/>
  <c r="BG369" i="3"/>
  <c r="BF369" i="3"/>
  <c r="T369" i="3"/>
  <c r="R369" i="3"/>
  <c r="P369" i="3"/>
  <c r="BI358" i="3"/>
  <c r="BH358" i="3"/>
  <c r="BG358" i="3"/>
  <c r="BF358" i="3"/>
  <c r="T358" i="3"/>
  <c r="R358" i="3"/>
  <c r="P358" i="3"/>
  <c r="BI354" i="3"/>
  <c r="BH354" i="3"/>
  <c r="BG354" i="3"/>
  <c r="BF354" i="3"/>
  <c r="T354" i="3"/>
  <c r="R354" i="3"/>
  <c r="P354" i="3"/>
  <c r="BI350" i="3"/>
  <c r="BH350" i="3"/>
  <c r="BG350" i="3"/>
  <c r="BF350" i="3"/>
  <c r="T350" i="3"/>
  <c r="R350" i="3"/>
  <c r="P350" i="3"/>
  <c r="BI346" i="3"/>
  <c r="BH346" i="3"/>
  <c r="BG346" i="3"/>
  <c r="BF346" i="3"/>
  <c r="T346" i="3"/>
  <c r="R346" i="3"/>
  <c r="P346" i="3"/>
  <c r="BI335" i="3"/>
  <c r="BH335" i="3"/>
  <c r="BG335" i="3"/>
  <c r="BF335" i="3"/>
  <c r="T335" i="3"/>
  <c r="R335" i="3"/>
  <c r="P335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285" i="3"/>
  <c r="BH285" i="3"/>
  <c r="BG285" i="3"/>
  <c r="BF285" i="3"/>
  <c r="T285" i="3"/>
  <c r="R285" i="3"/>
  <c r="P285" i="3"/>
  <c r="BI262" i="3"/>
  <c r="BH262" i="3"/>
  <c r="BG262" i="3"/>
  <c r="BF262" i="3"/>
  <c r="T262" i="3"/>
  <c r="R262" i="3"/>
  <c r="P262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4" i="3"/>
  <c r="BH144" i="3"/>
  <c r="BG144" i="3"/>
  <c r="BF144" i="3"/>
  <c r="T144" i="3"/>
  <c r="R144" i="3"/>
  <c r="P144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J85" i="3"/>
  <c r="J84" i="3"/>
  <c r="F84" i="3"/>
  <c r="F82" i="3"/>
  <c r="E80" i="3"/>
  <c r="J55" i="3"/>
  <c r="J54" i="3"/>
  <c r="F54" i="3"/>
  <c r="F52" i="3"/>
  <c r="E50" i="3"/>
  <c r="J18" i="3"/>
  <c r="E18" i="3"/>
  <c r="F55" i="3"/>
  <c r="J17" i="3"/>
  <c r="J12" i="3"/>
  <c r="J82" i="3"/>
  <c r="E7" i="3"/>
  <c r="E78" i="3" s="1"/>
  <c r="J37" i="2"/>
  <c r="J36" i="2"/>
  <c r="AY55" i="1" s="1"/>
  <c r="J35" i="2"/>
  <c r="AX55" i="1"/>
  <c r="BI443" i="2"/>
  <c r="BH443" i="2"/>
  <c r="BG443" i="2"/>
  <c r="BF443" i="2"/>
  <c r="T443" i="2"/>
  <c r="T442" i="2"/>
  <c r="R443" i="2"/>
  <c r="R442" i="2"/>
  <c r="P443" i="2"/>
  <c r="P442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63" i="2"/>
  <c r="BH263" i="2"/>
  <c r="BG263" i="2"/>
  <c r="BF263" i="2"/>
  <c r="T263" i="2"/>
  <c r="R263" i="2"/>
  <c r="P263" i="2"/>
  <c r="BI258" i="2"/>
  <c r="BH258" i="2"/>
  <c r="BG258" i="2"/>
  <c r="BF258" i="2"/>
  <c r="T258" i="2"/>
  <c r="R258" i="2"/>
  <c r="P258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R217" i="2"/>
  <c r="P217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3" i="2"/>
  <c r="BH193" i="2"/>
  <c r="BG193" i="2"/>
  <c r="BF193" i="2"/>
  <c r="T193" i="2"/>
  <c r="T192" i="2"/>
  <c r="R193" i="2"/>
  <c r="R192" i="2"/>
  <c r="P193" i="2"/>
  <c r="P192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4" i="2"/>
  <c r="BH134" i="2"/>
  <c r="BG134" i="2"/>
  <c r="BF134" i="2"/>
  <c r="T134" i="2"/>
  <c r="R134" i="2"/>
  <c r="P134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1" i="2"/>
  <c r="BH91" i="2"/>
  <c r="F36" i="2" s="1"/>
  <c r="BG91" i="2"/>
  <c r="F35" i="2" s="1"/>
  <c r="BF91" i="2"/>
  <c r="J34" i="2" s="1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85" i="2"/>
  <c r="J17" i="2"/>
  <c r="J12" i="2"/>
  <c r="J82" i="2"/>
  <c r="E7" i="2"/>
  <c r="E78" i="2"/>
  <c r="L50" i="1"/>
  <c r="AM50" i="1"/>
  <c r="AM49" i="1"/>
  <c r="L49" i="1"/>
  <c r="AM47" i="1"/>
  <c r="L47" i="1"/>
  <c r="L45" i="1"/>
  <c r="L44" i="1"/>
  <c r="BK416" i="2"/>
  <c r="J365" i="2"/>
  <c r="J320" i="2"/>
  <c r="BK303" i="2"/>
  <c r="J227" i="2"/>
  <c r="BK91" i="2"/>
  <c r="J380" i="3"/>
  <c r="BK144" i="3"/>
  <c r="J434" i="3"/>
  <c r="BK437" i="3"/>
  <c r="BK461" i="3"/>
  <c r="BK512" i="3"/>
  <c r="J306" i="3"/>
  <c r="BK443" i="2"/>
  <c r="J426" i="2"/>
  <c r="BK396" i="2"/>
  <c r="BK365" i="2"/>
  <c r="BK323" i="2"/>
  <c r="BK280" i="2"/>
  <c r="J162" i="2"/>
  <c r="J100" i="2"/>
  <c r="J108" i="3"/>
  <c r="J96" i="4"/>
  <c r="BK429" i="2"/>
  <c r="BK380" i="2"/>
  <c r="J339" i="2"/>
  <c r="BK300" i="2"/>
  <c r="J249" i="2"/>
  <c r="BK180" i="2"/>
  <c r="J103" i="2"/>
  <c r="BK306" i="3"/>
  <c r="J327" i="3"/>
  <c r="BK335" i="3"/>
  <c r="BK429" i="3"/>
  <c r="BK466" i="3"/>
  <c r="J508" i="3"/>
  <c r="J455" i="3"/>
  <c r="BK298" i="2"/>
  <c r="BK223" i="2"/>
  <c r="BK145" i="2"/>
  <c r="BK403" i="3"/>
  <c r="J451" i="3"/>
  <c r="J330" i="3"/>
  <c r="BK405" i="3"/>
  <c r="BK442" i="3"/>
  <c r="J559" i="3"/>
  <c r="BK111" i="3"/>
  <c r="J399" i="3"/>
  <c r="BK90" i="4"/>
  <c r="BK205" i="2"/>
  <c r="J157" i="2"/>
  <c r="BK94" i="2"/>
  <c r="J164" i="3"/>
  <c r="BK374" i="3"/>
  <c r="J105" i="3"/>
  <c r="BK395" i="3"/>
  <c r="J516" i="3"/>
  <c r="J315" i="3"/>
  <c r="BK518" i="3"/>
  <c r="J403" i="3"/>
  <c r="BK380" i="3"/>
  <c r="J135" i="4"/>
  <c r="J132" i="4"/>
  <c r="BK382" i="2"/>
  <c r="J351" i="2"/>
  <c r="BK319" i="2"/>
  <c r="J292" i="2"/>
  <c r="J239" i="2"/>
  <c r="J204" i="2"/>
  <c r="J148" i="2"/>
  <c r="J107" i="2"/>
  <c r="BK538" i="3"/>
  <c r="J262" i="3"/>
  <c r="J474" i="3"/>
  <c r="BK127" i="3"/>
  <c r="BK324" i="3"/>
  <c r="BK487" i="3"/>
  <c r="BK506" i="3"/>
  <c r="BK409" i="3"/>
  <c r="BK136" i="4"/>
  <c r="BK433" i="2"/>
  <c r="J422" i="2"/>
  <c r="J360" i="2"/>
  <c r="J333" i="2"/>
  <c r="BK277" i="2"/>
  <c r="J180" i="2"/>
  <c r="BK119" i="2"/>
  <c r="J418" i="3"/>
  <c r="BK225" i="3"/>
  <c r="BK572" i="3"/>
  <c r="BK494" i="3"/>
  <c r="J512" i="3"/>
  <c r="J437" i="3"/>
  <c r="J157" i="3"/>
  <c r="BK105" i="4"/>
  <c r="BK318" i="3"/>
  <c r="J408" i="3"/>
  <c r="J125" i="4"/>
  <c r="BK96" i="4"/>
  <c r="J437" i="2"/>
  <c r="BK392" i="2"/>
  <c r="J364" i="2"/>
  <c r="J317" i="2"/>
  <c r="BK244" i="2"/>
  <c r="BK155" i="2"/>
  <c r="J427" i="3"/>
  <c r="BK489" i="3"/>
  <c r="J506" i="3"/>
  <c r="BK350" i="3"/>
  <c r="BK220" i="3"/>
  <c r="J105" i="4"/>
  <c r="BK419" i="2"/>
  <c r="J394" i="2"/>
  <c r="J361" i="2"/>
  <c r="J322" i="2"/>
  <c r="BK289" i="2"/>
  <c r="BK199" i="2"/>
  <c r="J483" i="3"/>
  <c r="J127" i="4"/>
  <c r="AS54" i="1"/>
  <c r="J230" i="2"/>
  <c r="BK134" i="2"/>
  <c r="BK94" i="3"/>
  <c r="J285" i="3"/>
  <c r="BK157" i="3"/>
  <c r="J232" i="3"/>
  <c r="BK520" i="3"/>
  <c r="J518" i="3"/>
  <c r="J138" i="4"/>
  <c r="J289" i="2"/>
  <c r="BK151" i="2"/>
  <c r="BK427" i="3"/>
  <c r="BK321" i="3"/>
  <c r="BK166" i="3"/>
  <c r="BK510" i="3"/>
  <c r="J492" i="3"/>
  <c r="J115" i="4"/>
  <c r="J111" i="4"/>
  <c r="J145" i="2"/>
  <c r="BK534" i="3"/>
  <c r="BK531" i="3"/>
  <c r="J547" i="3"/>
  <c r="BK164" i="3"/>
  <c r="BK160" i="3"/>
  <c r="BK114" i="3"/>
  <c r="J117" i="4"/>
  <c r="BK402" i="2"/>
  <c r="J335" i="2"/>
  <c r="J300" i="2"/>
  <c r="BK187" i="2"/>
  <c r="J392" i="3"/>
  <c r="BK214" i="3"/>
  <c r="J534" i="3"/>
  <c r="J499" i="3"/>
  <c r="BK553" i="3"/>
  <c r="BK369" i="3"/>
  <c r="J168" i="3"/>
  <c r="J88" i="4"/>
  <c r="BK398" i="2"/>
  <c r="J378" i="2"/>
  <c r="J316" i="2"/>
  <c r="J244" i="2"/>
  <c r="J97" i="2"/>
  <c r="J429" i="3"/>
  <c r="BK235" i="3"/>
  <c r="BK100" i="3"/>
  <c r="J100" i="3"/>
  <c r="BK168" i="3"/>
  <c r="BK123" i="4"/>
  <c r="BK410" i="2"/>
  <c r="BK385" i="2"/>
  <c r="J343" i="2"/>
  <c r="BK283" i="2"/>
  <c r="J187" i="2"/>
  <c r="J111" i="2"/>
  <c r="BK238" i="3"/>
  <c r="BK544" i="3"/>
  <c r="BK150" i="3"/>
  <c r="J203" i="3"/>
  <c r="J501" i="3"/>
  <c r="J470" i="3"/>
  <c r="J121" i="4"/>
  <c r="J431" i="2"/>
  <c r="J387" i="2"/>
  <c r="J355" i="2"/>
  <c r="J311" i="2"/>
  <c r="BK249" i="2"/>
  <c r="BK166" i="2"/>
  <c r="J113" i="2"/>
  <c r="J390" i="3"/>
  <c r="BK111" i="4"/>
  <c r="J396" i="2"/>
  <c r="J368" i="2"/>
  <c r="J319" i="2"/>
  <c r="J285" i="2"/>
  <c r="BK193" i="2"/>
  <c r="BK148" i="2"/>
  <c r="BK425" i="3"/>
  <c r="J551" i="3"/>
  <c r="BK232" i="3"/>
  <c r="J369" i="3"/>
  <c r="J414" i="3"/>
  <c r="BK91" i="3"/>
  <c r="J94" i="4"/>
  <c r="BK253" i="2"/>
  <c r="J193" i="2"/>
  <c r="BK126" i="2"/>
  <c r="J376" i="3"/>
  <c r="J127" i="3"/>
  <c r="BK444" i="3"/>
  <c r="BK522" i="3"/>
  <c r="BK173" i="3"/>
  <c r="BK418" i="3"/>
  <c r="BK384" i="3"/>
  <c r="BK132" i="4"/>
  <c r="J199" i="2"/>
  <c r="J122" i="2"/>
  <c r="BK411" i="3"/>
  <c r="BK559" i="3"/>
  <c r="J150" i="3"/>
  <c r="BK446" i="3"/>
  <c r="J121" i="3"/>
  <c r="BK414" i="3"/>
  <c r="BK536" i="3"/>
  <c r="BK458" i="3"/>
  <c r="BK501" i="3"/>
  <c r="BK412" i="3"/>
  <c r="BK102" i="4"/>
  <c r="BK412" i="2"/>
  <c r="BK360" i="2"/>
  <c r="BK343" i="2"/>
  <c r="BK320" i="2"/>
  <c r="BK311" i="2"/>
  <c r="BK258" i="2"/>
  <c r="BK171" i="2"/>
  <c r="J116" i="2"/>
  <c r="BK312" i="3"/>
  <c r="J114" i="3"/>
  <c r="J229" i="3"/>
  <c r="BK408" i="3"/>
  <c r="J520" i="3"/>
  <c r="BK137" i="3"/>
  <c r="BK392" i="3"/>
  <c r="J458" i="3"/>
  <c r="BK212" i="3"/>
  <c r="BK129" i="4"/>
  <c r="J129" i="4"/>
  <c r="J410" i="2"/>
  <c r="J382" i="2"/>
  <c r="BK322" i="2"/>
  <c r="J295" i="2"/>
  <c r="BK230" i="2"/>
  <c r="J134" i="2"/>
  <c r="J544" i="3"/>
  <c r="J396" i="3"/>
  <c r="BK541" i="3"/>
  <c r="J137" i="3"/>
  <c r="J166" i="3"/>
  <c r="J489" i="3"/>
  <c r="J358" i="3"/>
  <c r="BK127" i="4"/>
  <c r="BK203" i="3"/>
  <c r="BK406" i="3"/>
  <c r="J136" i="4"/>
  <c r="J424" i="2"/>
  <c r="BK368" i="2"/>
  <c r="BK328" i="2"/>
  <c r="BK295" i="2"/>
  <c r="BK235" i="2"/>
  <c r="BK162" i="2"/>
  <c r="J528" i="3"/>
  <c r="J238" i="3"/>
  <c r="J374" i="3"/>
  <c r="BK474" i="3"/>
  <c r="J572" i="3"/>
  <c r="BK309" i="3"/>
  <c r="J405" i="3"/>
  <c r="BK121" i="4"/>
  <c r="BK404" i="2"/>
  <c r="BK378" i="2"/>
  <c r="BK335" i="2"/>
  <c r="J298" i="2"/>
  <c r="J223" i="2"/>
  <c r="BK141" i="2"/>
  <c r="J406" i="3"/>
  <c r="BK117" i="4"/>
  <c r="BK387" i="2"/>
  <c r="BK361" i="2"/>
  <c r="BK313" i="2"/>
  <c r="J217" i="2"/>
  <c r="BK113" i="2"/>
  <c r="BK390" i="3"/>
  <c r="BK440" i="3"/>
  <c r="BK528" i="3"/>
  <c r="J214" i="3"/>
  <c r="BK387" i="3"/>
  <c r="J444" i="3"/>
  <c r="J207" i="3"/>
  <c r="BK115" i="4"/>
  <c r="BK239" i="2"/>
  <c r="BK159" i="2"/>
  <c r="BK116" i="2"/>
  <c r="J91" i="3"/>
  <c r="J538" i="3"/>
  <c r="J133" i="3"/>
  <c r="BK285" i="3"/>
  <c r="J220" i="3"/>
  <c r="BK422" i="3"/>
  <c r="J123" i="4"/>
  <c r="J185" i="2"/>
  <c r="BK339" i="2"/>
  <c r="J303" i="2"/>
  <c r="J253" i="2"/>
  <c r="J440" i="3"/>
  <c r="BK420" i="3"/>
  <c r="J442" i="3"/>
  <c r="BK330" i="3"/>
  <c r="BK99" i="4"/>
  <c r="BK400" i="3"/>
  <c r="BK121" i="3"/>
  <c r="J102" i="4"/>
  <c r="J398" i="2"/>
  <c r="BK348" i="2"/>
  <c r="J314" i="2"/>
  <c r="J258" i="2"/>
  <c r="J208" i="2"/>
  <c r="J141" i="2"/>
  <c r="J541" i="3"/>
  <c r="BK434" i="3"/>
  <c r="J175" i="3"/>
  <c r="J446" i="3"/>
  <c r="J525" i="3"/>
  <c r="J415" i="3"/>
  <c r="BK138" i="4"/>
  <c r="J433" i="2"/>
  <c r="J412" i="2"/>
  <c r="J385" i="2"/>
  <c r="BK351" i="2"/>
  <c r="BK317" i="2"/>
  <c r="J273" i="2"/>
  <c r="J205" i="2"/>
  <c r="BK122" i="2"/>
  <c r="J94" i="3"/>
  <c r="BK175" i="3"/>
  <c r="J92" i="4"/>
  <c r="J414" i="2"/>
  <c r="BK344" i="2"/>
  <c r="J307" i="2"/>
  <c r="BK268" i="2"/>
  <c r="J171" i="2"/>
  <c r="BK525" i="3"/>
  <c r="BK154" i="3"/>
  <c r="J553" i="3"/>
  <c r="J117" i="3"/>
  <c r="J555" i="3"/>
  <c r="BK479" i="3"/>
  <c r="BK396" i="3"/>
  <c r="J90" i="4"/>
  <c r="J280" i="2"/>
  <c r="BK176" i="2"/>
  <c r="J91" i="2"/>
  <c r="J409" i="3"/>
  <c r="J212" i="3"/>
  <c r="BK483" i="3"/>
  <c r="J144" i="3"/>
  <c r="J466" i="3"/>
  <c r="J448" i="3"/>
  <c r="BK315" i="3"/>
  <c r="F37" i="2"/>
  <c r="J348" i="2"/>
  <c r="BK307" i="2"/>
  <c r="BK263" i="2"/>
  <c r="BK164" i="2"/>
  <c r="BK499" i="3"/>
  <c r="J384" i="3"/>
  <c r="J354" i="3"/>
  <c r="BK452" i="3"/>
  <c r="BK547" i="3"/>
  <c r="J400" i="3"/>
  <c r="BK108" i="4"/>
  <c r="J429" i="2"/>
  <c r="J374" i="2"/>
  <c r="BK333" i="2"/>
  <c r="J308" i="2"/>
  <c r="BK202" i="2"/>
  <c r="J119" i="2"/>
  <c r="BK346" i="3"/>
  <c r="J333" i="3"/>
  <c r="J452" i="3"/>
  <c r="BK354" i="3"/>
  <c r="J425" i="3"/>
  <c r="BK130" i="3"/>
  <c r="J119" i="4"/>
  <c r="BK424" i="2"/>
  <c r="J402" i="2"/>
  <c r="BK357" i="2"/>
  <c r="J330" i="2"/>
  <c r="BK304" i="2"/>
  <c r="J263" i="2"/>
  <c r="BK185" i="2"/>
  <c r="J160" i="3"/>
  <c r="BK135" i="4"/>
  <c r="BK119" i="4"/>
  <c r="BK374" i="2"/>
  <c r="J357" i="2"/>
  <c r="J326" i="2"/>
  <c r="J304" i="2"/>
  <c r="J283" i="2"/>
  <c r="BK208" i="2"/>
  <c r="J159" i="2"/>
  <c r="BK97" i="2"/>
  <c r="BK108" i="3"/>
  <c r="BK448" i="3"/>
  <c r="J130" i="3"/>
  <c r="J171" i="3"/>
  <c r="J430" i="3"/>
  <c r="BK516" i="3"/>
  <c r="BK133" i="3"/>
  <c r="BK125" i="3"/>
  <c r="BK88" i="4"/>
  <c r="BK431" i="2"/>
  <c r="BK414" i="2"/>
  <c r="J392" i="2"/>
  <c r="J353" i="2"/>
  <c r="J313" i="2"/>
  <c r="BK217" i="2"/>
  <c r="BK107" i="2"/>
  <c r="BK198" i="3"/>
  <c r="J125" i="3"/>
  <c r="J479" i="3"/>
  <c r="BK234" i="3"/>
  <c r="J387" i="3"/>
  <c r="J97" i="3"/>
  <c r="BK100" i="2"/>
  <c r="BK508" i="3"/>
  <c r="BK358" i="3"/>
  <c r="BK125" i="4"/>
  <c r="J404" i="2"/>
  <c r="J380" i="2"/>
  <c r="J323" i="2"/>
  <c r="BK273" i="2"/>
  <c r="J176" i="2"/>
  <c r="BK415" i="3"/>
  <c r="BK207" i="3"/>
  <c r="BK555" i="3"/>
  <c r="BK105" i="3"/>
  <c r="J154" i="3"/>
  <c r="BK117" i="3"/>
  <c r="BK94" i="4"/>
  <c r="BK437" i="2"/>
  <c r="J416" i="2"/>
  <c r="J371" i="2"/>
  <c r="J344" i="2"/>
  <c r="BK314" i="2"/>
  <c r="J235" i="2"/>
  <c r="J155" i="2"/>
  <c r="J235" i="3"/>
  <c r="J108" i="4"/>
  <c r="BK422" i="2"/>
  <c r="BK371" i="2"/>
  <c r="J328" i="2"/>
  <c r="BK292" i="2"/>
  <c r="BK157" i="2"/>
  <c r="J94" i="2"/>
  <c r="J412" i="3"/>
  <c r="J461" i="3"/>
  <c r="J510" i="3"/>
  <c r="J111" i="3"/>
  <c r="BK229" i="3"/>
  <c r="BK262" i="3"/>
  <c r="BK308" i="2"/>
  <c r="J268" i="2"/>
  <c r="BK204" i="2"/>
  <c r="BK103" i="2"/>
  <c r="BK223" i="3"/>
  <c r="BK430" i="3"/>
  <c r="J225" i="3"/>
  <c r="BK399" i="3"/>
  <c r="J531" i="3"/>
  <c r="BK376" i="3"/>
  <c r="J173" i="3"/>
  <c r="J99" i="4"/>
  <c r="J166" i="2"/>
  <c r="BK111" i="2"/>
  <c r="BK333" i="3"/>
  <c r="J321" i="3"/>
  <c r="J487" i="3"/>
  <c r="J223" i="3"/>
  <c r="BK492" i="3"/>
  <c r="BK97" i="3"/>
  <c r="J494" i="3"/>
  <c r="J324" i="3"/>
  <c r="J420" i="3"/>
  <c r="J350" i="3"/>
  <c r="J419" i="2"/>
  <c r="BK364" i="2"/>
  <c r="BK353" i="2"/>
  <c r="BK330" i="2"/>
  <c r="BK316" i="2"/>
  <c r="J277" i="2"/>
  <c r="BK227" i="2"/>
  <c r="J164" i="2"/>
  <c r="J126" i="2"/>
  <c r="J522" i="3"/>
  <c r="J395" i="3"/>
  <c r="J346" i="3"/>
  <c r="BK551" i="3"/>
  <c r="J234" i="3"/>
  <c r="BK470" i="3"/>
  <c r="BK171" i="3"/>
  <c r="J422" i="3"/>
  <c r="J411" i="3"/>
  <c r="J318" i="3"/>
  <c r="BK92" i="4"/>
  <c r="J443" i="2"/>
  <c r="BK426" i="2"/>
  <c r="BK394" i="2"/>
  <c r="BK355" i="2"/>
  <c r="BK326" i="2"/>
  <c r="BK285" i="2"/>
  <c r="J202" i="2"/>
  <c r="J151" i="2"/>
  <c r="BK327" i="3"/>
  <c r="J312" i="3"/>
  <c r="J198" i="3"/>
  <c r="J335" i="3"/>
  <c r="J536" i="3"/>
  <c r="J142" i="4"/>
  <c r="BK455" i="3"/>
  <c r="BK451" i="3"/>
  <c r="J309" i="3"/>
  <c r="BK142" i="4"/>
  <c r="F34" i="2" l="1"/>
  <c r="BK207" i="2"/>
  <c r="J207" i="2"/>
  <c r="J64" i="2" s="1"/>
  <c r="BK291" i="2"/>
  <c r="J291" i="2" s="1"/>
  <c r="J65" i="2" s="1"/>
  <c r="P428" i="2"/>
  <c r="R207" i="2"/>
  <c r="T291" i="2"/>
  <c r="T428" i="2"/>
  <c r="P90" i="3"/>
  <c r="T90" i="2"/>
  <c r="R198" i="2"/>
  <c r="T347" i="2"/>
  <c r="T237" i="3"/>
  <c r="P433" i="3"/>
  <c r="P550" i="3"/>
  <c r="R90" i="2"/>
  <c r="T198" i="2"/>
  <c r="R347" i="2"/>
  <c r="P219" i="3"/>
  <c r="BK228" i="3"/>
  <c r="J228" i="3"/>
  <c r="J63" i="3" s="1"/>
  <c r="R228" i="3"/>
  <c r="P237" i="3"/>
  <c r="R433" i="3"/>
  <c r="T550" i="3"/>
  <c r="BK87" i="4"/>
  <c r="P90" i="2"/>
  <c r="P198" i="2"/>
  <c r="P347" i="2"/>
  <c r="R90" i="3"/>
  <c r="T228" i="3"/>
  <c r="BK383" i="3"/>
  <c r="J383" i="3" s="1"/>
  <c r="J65" i="3" s="1"/>
  <c r="BK433" i="3"/>
  <c r="J433" i="3"/>
  <c r="J66" i="3" s="1"/>
  <c r="R550" i="3"/>
  <c r="BK114" i="4"/>
  <c r="J114" i="4" s="1"/>
  <c r="J62" i="4" s="1"/>
  <c r="P207" i="2"/>
  <c r="P291" i="2"/>
  <c r="R428" i="2"/>
  <c r="BK237" i="3"/>
  <c r="J237" i="3" s="1"/>
  <c r="J64" i="3" s="1"/>
  <c r="P383" i="3"/>
  <c r="T383" i="3"/>
  <c r="BK550" i="3"/>
  <c r="J550" i="3"/>
  <c r="J67" i="3"/>
  <c r="R87" i="4"/>
  <c r="T114" i="4"/>
  <c r="BK134" i="4"/>
  <c r="J134" i="4" s="1"/>
  <c r="J64" i="4" s="1"/>
  <c r="P134" i="4"/>
  <c r="BK90" i="2"/>
  <c r="BK198" i="2"/>
  <c r="J198" i="2" s="1"/>
  <c r="J63" i="2" s="1"/>
  <c r="BK347" i="2"/>
  <c r="J347" i="2" s="1"/>
  <c r="J66" i="2" s="1"/>
  <c r="BK90" i="3"/>
  <c r="J90" i="3"/>
  <c r="J61" i="3"/>
  <c r="BK219" i="3"/>
  <c r="J219" i="3" s="1"/>
  <c r="J62" i="3" s="1"/>
  <c r="T219" i="3"/>
  <c r="R383" i="3"/>
  <c r="T87" i="4"/>
  <c r="P114" i="4"/>
  <c r="T134" i="4"/>
  <c r="T207" i="2"/>
  <c r="R291" i="2"/>
  <c r="BK428" i="2"/>
  <c r="J428" i="2" s="1"/>
  <c r="J67" i="2" s="1"/>
  <c r="T90" i="3"/>
  <c r="R219" i="3"/>
  <c r="P228" i="3"/>
  <c r="R237" i="3"/>
  <c r="T433" i="3"/>
  <c r="P87" i="4"/>
  <c r="P86" i="4" s="1"/>
  <c r="P85" i="4" s="1"/>
  <c r="AU57" i="1" s="1"/>
  <c r="R114" i="4"/>
  <c r="R134" i="4"/>
  <c r="BK442" i="2"/>
  <c r="J442" i="2" s="1"/>
  <c r="J68" i="2" s="1"/>
  <c r="BK571" i="3"/>
  <c r="J571" i="3" s="1"/>
  <c r="J68" i="3" s="1"/>
  <c r="BK192" i="2"/>
  <c r="J192" i="2"/>
  <c r="J62" i="2" s="1"/>
  <c r="BK131" i="4"/>
  <c r="J131" i="4"/>
  <c r="J63" i="4" s="1"/>
  <c r="BK141" i="4"/>
  <c r="J141" i="4"/>
  <c r="J65" i="4"/>
  <c r="E48" i="4"/>
  <c r="F55" i="4"/>
  <c r="BE96" i="4"/>
  <c r="BE99" i="4"/>
  <c r="BE102" i="4"/>
  <c r="BE138" i="4"/>
  <c r="BE94" i="4"/>
  <c r="BE127" i="4"/>
  <c r="BE129" i="4"/>
  <c r="BE115" i="4"/>
  <c r="BE125" i="4"/>
  <c r="BE135" i="4"/>
  <c r="BE92" i="4"/>
  <c r="BE111" i="4"/>
  <c r="BE117" i="4"/>
  <c r="BE88" i="4"/>
  <c r="BE90" i="4"/>
  <c r="BE105" i="4"/>
  <c r="BE108" i="4"/>
  <c r="BE119" i="4"/>
  <c r="BE132" i="4"/>
  <c r="J52" i="4"/>
  <c r="BE121" i="4"/>
  <c r="BE136" i="4"/>
  <c r="BE142" i="4"/>
  <c r="BE123" i="4"/>
  <c r="E48" i="3"/>
  <c r="F85" i="3"/>
  <c r="BE111" i="3"/>
  <c r="BE203" i="3"/>
  <c r="BE220" i="3"/>
  <c r="BE235" i="3"/>
  <c r="BE324" i="3"/>
  <c r="BE369" i="3"/>
  <c r="BE376" i="3"/>
  <c r="BE387" i="3"/>
  <c r="BE403" i="3"/>
  <c r="BE418" i="3"/>
  <c r="BE420" i="3"/>
  <c r="BE429" i="3"/>
  <c r="BE455" i="3"/>
  <c r="BE489" i="3"/>
  <c r="BE499" i="3"/>
  <c r="BE137" i="3"/>
  <c r="BE171" i="3"/>
  <c r="BE223" i="3"/>
  <c r="BE225" i="3"/>
  <c r="BE238" i="3"/>
  <c r="BE350" i="3"/>
  <c r="BE412" i="3"/>
  <c r="BE434" i="3"/>
  <c r="BE444" i="3"/>
  <c r="BE446" i="3"/>
  <c r="BE466" i="3"/>
  <c r="BE474" i="3"/>
  <c r="BE487" i="3"/>
  <c r="BE510" i="3"/>
  <c r="J90" i="2"/>
  <c r="J61" i="2" s="1"/>
  <c r="BE97" i="3"/>
  <c r="BE100" i="3"/>
  <c r="BE108" i="3"/>
  <c r="BE127" i="3"/>
  <c r="BE130" i="3"/>
  <c r="BE160" i="3"/>
  <c r="BE164" i="3"/>
  <c r="BE166" i="3"/>
  <c r="BE173" i="3"/>
  <c r="BE207" i="3"/>
  <c r="BE327" i="3"/>
  <c r="BE396" i="3"/>
  <c r="BE408" i="3"/>
  <c r="BE409" i="3"/>
  <c r="BE411" i="3"/>
  <c r="BE461" i="3"/>
  <c r="BE470" i="3"/>
  <c r="BE492" i="3"/>
  <c r="BE506" i="3"/>
  <c r="BE522" i="3"/>
  <c r="BE534" i="3"/>
  <c r="BE541" i="3"/>
  <c r="BE551" i="3"/>
  <c r="BE559" i="3"/>
  <c r="BE572" i="3"/>
  <c r="BE105" i="3"/>
  <c r="BE121" i="3"/>
  <c r="BE125" i="3"/>
  <c r="BE157" i="3"/>
  <c r="BE168" i="3"/>
  <c r="BE198" i="3"/>
  <c r="BE212" i="3"/>
  <c r="BE306" i="3"/>
  <c r="BE309" i="3"/>
  <c r="BE358" i="3"/>
  <c r="BE390" i="3"/>
  <c r="BE395" i="3"/>
  <c r="BE406" i="3"/>
  <c r="BE415" i="3"/>
  <c r="BE425" i="3"/>
  <c r="BE440" i="3"/>
  <c r="BE451" i="3"/>
  <c r="BE518" i="3"/>
  <c r="BE114" i="3"/>
  <c r="BE144" i="3"/>
  <c r="BE154" i="3"/>
  <c r="BE232" i="3"/>
  <c r="BE312" i="3"/>
  <c r="BE315" i="3"/>
  <c r="BE321" i="3"/>
  <c r="BE333" i="3"/>
  <c r="BE384" i="3"/>
  <c r="BE400" i="3"/>
  <c r="BE427" i="3"/>
  <c r="BE437" i="3"/>
  <c r="BE442" i="3"/>
  <c r="BE448" i="3"/>
  <c r="BE452" i="3"/>
  <c r="BE458" i="3"/>
  <c r="BE479" i="3"/>
  <c r="BE483" i="3"/>
  <c r="BE494" i="3"/>
  <c r="BE501" i="3"/>
  <c r="BE508" i="3"/>
  <c r="BE516" i="3"/>
  <c r="BE544" i="3"/>
  <c r="BE553" i="3"/>
  <c r="J52" i="3"/>
  <c r="BE392" i="3"/>
  <c r="BE399" i="3"/>
  <c r="BE414" i="3"/>
  <c r="BE525" i="3"/>
  <c r="BE528" i="3"/>
  <c r="BE536" i="3"/>
  <c r="BE555" i="3"/>
  <c r="BE91" i="3"/>
  <c r="BE94" i="3"/>
  <c r="BE175" i="3"/>
  <c r="BE234" i="3"/>
  <c r="BE335" i="3"/>
  <c r="BE346" i="3"/>
  <c r="BE354" i="3"/>
  <c r="BE374" i="3"/>
  <c r="BE430" i="3"/>
  <c r="BE531" i="3"/>
  <c r="BE117" i="3"/>
  <c r="BE133" i="3"/>
  <c r="BE150" i="3"/>
  <c r="BE214" i="3"/>
  <c r="BE229" i="3"/>
  <c r="BE262" i="3"/>
  <c r="BE285" i="3"/>
  <c r="BE318" i="3"/>
  <c r="BE330" i="3"/>
  <c r="BE380" i="3"/>
  <c r="BE405" i="3"/>
  <c r="BE422" i="3"/>
  <c r="BE512" i="3"/>
  <c r="BE520" i="3"/>
  <c r="BE538" i="3"/>
  <c r="BE547" i="3"/>
  <c r="BC55" i="1"/>
  <c r="AW55" i="1"/>
  <c r="E48" i="2"/>
  <c r="J52" i="2"/>
  <c r="F55" i="2"/>
  <c r="BE91" i="2"/>
  <c r="BE94" i="2"/>
  <c r="BE97" i="2"/>
  <c r="BE100" i="2"/>
  <c r="BE103" i="2"/>
  <c r="BE107" i="2"/>
  <c r="BE111" i="2"/>
  <c r="BE113" i="2"/>
  <c r="BE116" i="2"/>
  <c r="BE119" i="2"/>
  <c r="BE122" i="2"/>
  <c r="BE126" i="2"/>
  <c r="BE134" i="2"/>
  <c r="BE141" i="2"/>
  <c r="BE145" i="2"/>
  <c r="BE148" i="2"/>
  <c r="BE151" i="2"/>
  <c r="BE155" i="2"/>
  <c r="BE157" i="2"/>
  <c r="BE159" i="2"/>
  <c r="BE162" i="2"/>
  <c r="BE164" i="2"/>
  <c r="BE166" i="2"/>
  <c r="BE171" i="2"/>
  <c r="BE176" i="2"/>
  <c r="BE180" i="2"/>
  <c r="BE185" i="2"/>
  <c r="BE187" i="2"/>
  <c r="BE193" i="2"/>
  <c r="BE199" i="2"/>
  <c r="BE202" i="2"/>
  <c r="BE204" i="2"/>
  <c r="BE205" i="2"/>
  <c r="BE208" i="2"/>
  <c r="BE217" i="2"/>
  <c r="BE223" i="2"/>
  <c r="BE227" i="2"/>
  <c r="BE230" i="2"/>
  <c r="BE235" i="2"/>
  <c r="BE239" i="2"/>
  <c r="BE244" i="2"/>
  <c r="BE249" i="2"/>
  <c r="BE253" i="2"/>
  <c r="BE258" i="2"/>
  <c r="BE263" i="2"/>
  <c r="BE268" i="2"/>
  <c r="BE273" i="2"/>
  <c r="BE277" i="2"/>
  <c r="BE280" i="2"/>
  <c r="BE283" i="2"/>
  <c r="BE285" i="2"/>
  <c r="BE289" i="2"/>
  <c r="BE292" i="2"/>
  <c r="BE295" i="2"/>
  <c r="BE298" i="2"/>
  <c r="BE300" i="2"/>
  <c r="BE303" i="2"/>
  <c r="BE304" i="2"/>
  <c r="BE307" i="2"/>
  <c r="BE308" i="2"/>
  <c r="BE311" i="2"/>
  <c r="BE313" i="2"/>
  <c r="BE314" i="2"/>
  <c r="BE316" i="2"/>
  <c r="BE317" i="2"/>
  <c r="BE319" i="2"/>
  <c r="BE320" i="2"/>
  <c r="BE322" i="2"/>
  <c r="BE323" i="2"/>
  <c r="BE326" i="2"/>
  <c r="BE328" i="2"/>
  <c r="BE330" i="2"/>
  <c r="BE333" i="2"/>
  <c r="BE335" i="2"/>
  <c r="BE339" i="2"/>
  <c r="BE343" i="2"/>
  <c r="BE344" i="2"/>
  <c r="BE348" i="2"/>
  <c r="BE351" i="2"/>
  <c r="BE353" i="2"/>
  <c r="BE355" i="2"/>
  <c r="BE357" i="2"/>
  <c r="BE360" i="2"/>
  <c r="BE361" i="2"/>
  <c r="BE364" i="2"/>
  <c r="BE365" i="2"/>
  <c r="BE368" i="2"/>
  <c r="BE371" i="2"/>
  <c r="BE374" i="2"/>
  <c r="BE378" i="2"/>
  <c r="BE380" i="2"/>
  <c r="BE382" i="2"/>
  <c r="BE385" i="2"/>
  <c r="BE387" i="2"/>
  <c r="BE392" i="2"/>
  <c r="BE394" i="2"/>
  <c r="BE396" i="2"/>
  <c r="BE398" i="2"/>
  <c r="BE402" i="2"/>
  <c r="BE404" i="2"/>
  <c r="BE410" i="2"/>
  <c r="BE412" i="2"/>
  <c r="BE414" i="2"/>
  <c r="BE416" i="2"/>
  <c r="BE419" i="2"/>
  <c r="BE422" i="2"/>
  <c r="BE424" i="2"/>
  <c r="BE426" i="2"/>
  <c r="BE429" i="2"/>
  <c r="BE431" i="2"/>
  <c r="BE433" i="2"/>
  <c r="BE437" i="2"/>
  <c r="BE443" i="2"/>
  <c r="BA55" i="1"/>
  <c r="BB55" i="1"/>
  <c r="BD55" i="1"/>
  <c r="F35" i="4"/>
  <c r="BB57" i="1" s="1"/>
  <c r="F36" i="4"/>
  <c r="BC57" i="1" s="1"/>
  <c r="F37" i="3"/>
  <c r="BD56" i="1" s="1"/>
  <c r="F37" i="4"/>
  <c r="BD57" i="1"/>
  <c r="J34" i="4"/>
  <c r="AW57" i="1" s="1"/>
  <c r="F36" i="3"/>
  <c r="BC56" i="1" s="1"/>
  <c r="F34" i="3"/>
  <c r="BA56" i="1" s="1"/>
  <c r="F34" i="4"/>
  <c r="BA57" i="1"/>
  <c r="J34" i="3"/>
  <c r="AW56" i="1" s="1"/>
  <c r="F35" i="3"/>
  <c r="BB56" i="1" s="1"/>
  <c r="T89" i="3" l="1"/>
  <c r="T88" i="3" s="1"/>
  <c r="BK89" i="3"/>
  <c r="BK88" i="3"/>
  <c r="J88" i="3"/>
  <c r="J59" i="3" s="1"/>
  <c r="BK89" i="2"/>
  <c r="J89" i="2"/>
  <c r="J60" i="2" s="1"/>
  <c r="R89" i="3"/>
  <c r="R88" i="3"/>
  <c r="R86" i="4"/>
  <c r="R85" i="4"/>
  <c r="P89" i="2"/>
  <c r="P88" i="2"/>
  <c r="AU55" i="1"/>
  <c r="R89" i="2"/>
  <c r="R88" i="2" s="1"/>
  <c r="T86" i="4"/>
  <c r="T85" i="4"/>
  <c r="P89" i="3"/>
  <c r="P88" i="3" s="1"/>
  <c r="AU56" i="1" s="1"/>
  <c r="BK86" i="4"/>
  <c r="J86" i="4" s="1"/>
  <c r="J60" i="4" s="1"/>
  <c r="T89" i="2"/>
  <c r="T88" i="2"/>
  <c r="J87" i="4"/>
  <c r="J61" i="4" s="1"/>
  <c r="J89" i="3"/>
  <c r="J60" i="3"/>
  <c r="F33" i="3"/>
  <c r="AZ56" i="1" s="1"/>
  <c r="J33" i="3"/>
  <c r="AV56" i="1" s="1"/>
  <c r="AT56" i="1" s="1"/>
  <c r="J33" i="2"/>
  <c r="AV55" i="1" s="1"/>
  <c r="AT55" i="1" s="1"/>
  <c r="BB54" i="1"/>
  <c r="W31" i="1" s="1"/>
  <c r="BA54" i="1"/>
  <c r="W30" i="1"/>
  <c r="F33" i="4"/>
  <c r="AZ57" i="1"/>
  <c r="F33" i="2"/>
  <c r="AZ55" i="1" s="1"/>
  <c r="J30" i="3"/>
  <c r="AG56" i="1" s="1"/>
  <c r="BC54" i="1"/>
  <c r="W32" i="1"/>
  <c r="BD54" i="1"/>
  <c r="W33" i="1" s="1"/>
  <c r="J33" i="4"/>
  <c r="AV57" i="1"/>
  <c r="AT57" i="1"/>
  <c r="BK88" i="2" l="1"/>
  <c r="J88" i="2"/>
  <c r="J59" i="2"/>
  <c r="BK85" i="4"/>
  <c r="J85" i="4"/>
  <c r="J59" i="4" s="1"/>
  <c r="AN56" i="1"/>
  <c r="J39" i="3"/>
  <c r="AU54" i="1"/>
  <c r="AZ54" i="1"/>
  <c r="W29" i="1" s="1"/>
  <c r="AY54" i="1"/>
  <c r="AW54" i="1"/>
  <c r="AK30" i="1" s="1"/>
  <c r="AX54" i="1"/>
  <c r="J30" i="2" l="1"/>
  <c r="AG55" i="1" s="1"/>
  <c r="AN55" i="1" s="1"/>
  <c r="J30" i="4"/>
  <c r="AG57" i="1"/>
  <c r="AV54" i="1"/>
  <c r="AK29" i="1" s="1"/>
  <c r="J39" i="4" l="1"/>
  <c r="J39" i="2"/>
  <c r="AN57" i="1"/>
  <c r="AG54" i="1"/>
  <c r="AK26" i="1"/>
  <c r="AT54" i="1"/>
  <c r="AN54" i="1"/>
  <c r="AK35" i="1" l="1"/>
</calcChain>
</file>

<file path=xl/sharedStrings.xml><?xml version="1.0" encoding="utf-8"?>
<sst xmlns="http://schemas.openxmlformats.org/spreadsheetml/2006/main" count="9610" uniqueCount="1400">
  <si>
    <t>Export Komplet</t>
  </si>
  <si>
    <t>VZ</t>
  </si>
  <si>
    <t>2.0</t>
  </si>
  <si>
    <t>ZAMOK</t>
  </si>
  <si>
    <t>False</t>
  </si>
  <si>
    <t>{c25f189e-4c1d-490e-a055-e37c95f9ab11}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</si>
  <si>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</si>
  <si>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</si>
  <si>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</si>
  <si>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</si>
  <si>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</si>
  <si>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</si>
  <si>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1</t>
  </si>
  <si>
    <t>Kód:</t>
  </si>
  <si>
    <t>2025-001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</si>
  <si>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</si>
  <si>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</si>
  <si>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III/18018 LETKOV PRŮTAH</t>
  </si>
  <si>
    <t>KSO:</t>
  </si>
  <si>
    <t/>
  </si>
  <si>
    <t>CC-CZ:</t>
  </si>
  <si>
    <t>Místo:</t>
  </si>
  <si>
    <t>LETKOV</t>
  </si>
  <si>
    <t>Datum:</t>
  </si>
  <si>
    <t>5. 3. 2025</t>
  </si>
  <si>
    <t>Zadavatel:</t>
  </si>
  <si>
    <t>IČ:</t>
  </si>
  <si>
    <t>72053119 a 00574155</t>
  </si>
  <si>
    <t xml:space="preserve">SÚS PK, p.o. + Obec Letkov </t>
  </si>
  <si>
    <t>DIČ:</t>
  </si>
  <si>
    <t>Účastník:</t>
  </si>
  <si>
    <t>Vyplň údaj</t>
  </si>
  <si>
    <t>Projektant:</t>
  </si>
  <si>
    <t>280 35 461</t>
  </si>
  <si>
    <t>BOULA IPK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</si>
  <si>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</si>
  <si>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</si>
  <si>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</si>
  <si>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</si>
  <si>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</si>
  <si>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</si>
  <si>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</si>
  <si>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</si>
  <si>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</si>
  <si>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</si>
  <si>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</si>
  <si>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</si>
  <si>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</si>
  <si>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</si>
  <si>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</si>
  <si>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</si>
  <si>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</si>
  <si>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</si>
  <si>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</si>
  <si>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</si>
  <si>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</si>
  <si>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</si>
  <si>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</si>
  <si>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</si>
  <si>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</si>
  <si>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</si>
  <si>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</si>
  <si>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</si>
  <si>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</si>
  <si>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</si>
  <si>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</si>
  <si>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</si>
  <si>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</si>
  <si>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</si>
  <si>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</si>
  <si>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</si>
  <si>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</si>
  <si>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</si>
  <si>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</si>
  <si>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</si>
  <si>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</si>
  <si>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</si>
  <si>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</si>
  <si>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110,120,130,160</t>
  </si>
  <si>
    <t>KOMUNIKACE VČETNĚ ODVODNĚNÍ</t>
  </si>
  <si>
    <t>STA</t>
  </si>
  <si>
    <t>{fd49c523-ee2f-47eb-ab4f-6a4e9a0ad323}</t>
  </si>
  <si>
    <t>2</t>
  </si>
  <si>
    <t>SO 140,150,160</t>
  </si>
  <si>
    <t>MÍSTNÍ KOMUNIKACE A CHODNÍKY PRO PĚŠÍ VČETNĚ ODVODNĚNÍ</t>
  </si>
  <si>
    <t>{8e8351a6-03d2-4024-aae1-b1c9fc41f267}</t>
  </si>
  <si>
    <t>SO 900</t>
  </si>
  <si>
    <t>VEDLEJŠÍ ROZPOČTOVÉ NÁKLADY</t>
  </si>
  <si>
    <t>{d9101d16-b816-4c80-9065-2950609c74fe}</t>
  </si>
  <si>
    <t>KRYCÍ LIST SOUPISU PRACÍ</t>
  </si>
  <si>
    <t>Objekt:</t>
  </si>
  <si>
    <t>SO 110,120,130,160 - KOMUNIKACE VČETNĚ ODVODNĚNÍ</t>
  </si>
  <si>
    <t>720 53 119</t>
  </si>
  <si>
    <t>SÚS PK, p.o.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</si>
  <si>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</si>
  <si>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</si>
  <si>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</si>
  <si>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</si>
  <si>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</si>
  <si>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</si>
  <si>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</si>
  <si>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</si>
  <si>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</si>
  <si>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</si>
  <si>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</si>
  <si>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</si>
  <si>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</si>
  <si>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</si>
  <si>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</si>
  <si>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</si>
  <si>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</si>
  <si>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</si>
  <si>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</si>
  <si>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</si>
  <si>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</si>
  <si>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</si>
  <si>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</si>
  <si>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</si>
  <si>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</si>
  <si>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</si>
  <si>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</si>
  <si>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</si>
  <si>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</si>
  <si>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</si>
  <si>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</si>
  <si>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</si>
  <si>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</si>
  <si>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m2</t>
  </si>
  <si>
    <t>CS ÚRS 2025 01</t>
  </si>
  <si>
    <t>4</t>
  </si>
  <si>
    <t>-1373213160</t>
  </si>
  <si>
    <t>Online PSC</t>
  </si>
  <si>
    <t>https://podminky.urs.cz/item/CS_URS_2025_01/113107222</t>
  </si>
  <si>
    <t>VV</t>
  </si>
  <si>
    <t>"STÁVAJÍCÍ PODKLAD KOMUNIKACE" 6660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</si>
  <si>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</si>
  <si>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</si>
  <si>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1820567235</t>
  </si>
  <si>
    <t>https://podminky.urs.cz/item/CS_URS_2025_01/113107242</t>
  </si>
  <si>
    <t>"STÁVAJÍCÍ KRYT KOMUNIKACE - ZAS T4" 6660</t>
  </si>
  <si>
    <t>3</t>
  </si>
  <si>
    <t>113154558</t>
  </si>
  <si>
    <t>Frézování živičného podkladu nebo krytu s naložením hmot na dopravní prostředek plochy přes 2 000 do 10 000 m2 tloušťky vrstvy 100 mm</t>
  </si>
  <si>
    <t>-1403321118</t>
  </si>
  <si>
    <t>https://podminky.urs.cz/item/CS_URS_2025_01/113154558</t>
  </si>
  <si>
    <t>"STÁVAJÍCÍ KRYT KOMUNIKACE - ZAS T3" 6660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</si>
  <si>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</si>
  <si>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</si>
  <si>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</si>
  <si>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533646450</t>
  </si>
  <si>
    <t>https://podminky.urs.cz/item/CS_URS_2025_01/113202111</t>
  </si>
  <si>
    <t>"STÁVAJÍCÍ OBRUBY V TRASE" 180</t>
  </si>
  <si>
    <t>5</t>
  </si>
  <si>
    <t>122257204</t>
  </si>
  <si>
    <t>Odkopávky a prokopávky nezapažené pro silnice a dálnice strojně v omezeném prostoru v hornině třídy těžitelnosti I přes 100 m3</t>
  </si>
  <si>
    <t>m3</t>
  </si>
  <si>
    <t>1315154458</t>
  </si>
  <si>
    <t>https://podminky.urs.cz/item/CS_URS_2025_01/122257204</t>
  </si>
  <si>
    <t>"KOMUNIKACE - URČENO Z PŘÍČNÝCH ŘEZŮ" 2497</t>
  </si>
  <si>
    <t>"SANACE ZEMNÍ PLÁNĚ" 0,5*8814</t>
  </si>
  <si>
    <t>6</t>
  </si>
  <si>
    <t>129001101</t>
  </si>
  <si>
    <t>Příplatek k cenám vykopávek za ztížení vykopávky v blízkosti podzemního vedení nebo výbušnin v horninách jakékoliv třídy</t>
  </si>
  <si>
    <t>-372148940</t>
  </si>
  <si>
    <t>https://podminky.urs.cz/item/CS_URS_2025_01/129001101</t>
  </si>
  <si>
    <t>"PŘEDPOKLAD 20 % CELKOVÉHO OBJEMU"</t>
  </si>
  <si>
    <t>0,2*(6904+219+198+456)</t>
  </si>
  <si>
    <t>7</t>
  </si>
  <si>
    <t>129951122</t>
  </si>
  <si>
    <t>Bourání konstrukcí v odkopávkách a prokopávkách strojně s přemístěním suti na hromady na vzdálenost do 20 m nebo s naložením na dopravní prostředek z betonu prostého prokládaného kamenem</t>
  </si>
  <si>
    <t>-944425524</t>
  </si>
  <si>
    <t>https://podminky.urs.cz/item/CS_URS_2025_01/129951122</t>
  </si>
  <si>
    <t>8</t>
  </si>
  <si>
    <t>131251100</t>
  </si>
  <si>
    <t>Hloubení nezapažených jam a zářezů strojně s urovnáním dna do předepsaného profilu a spádu v hornině třídy těžitelnosti I skupiny 3 do 20 m3</t>
  </si>
  <si>
    <t>-307354936</t>
  </si>
  <si>
    <t>https://podminky.urs.cz/item/CS_URS_2025_01/131251100</t>
  </si>
  <si>
    <t>"ULIČNÍ VPUSTI" 1,5*1,5*1,5*65</t>
  </si>
  <si>
    <t>9</t>
  </si>
  <si>
    <t>132251101</t>
  </si>
  <si>
    <t>Hloubení nezapažených rýh šířky do 800 mm strojně s urovnáním dna do předepsaného profilu a spádu v hornině třídy těžitelnosti I skupiny 3 do 20 m3</t>
  </si>
  <si>
    <t>2113957959</t>
  </si>
  <si>
    <t>https://podminky.urs.cz/item/CS_URS_2025_01/132251101</t>
  </si>
  <si>
    <t>"PŘÍPOJKY UV" 0,8*1,5*165</t>
  </si>
  <si>
    <t>10</t>
  </si>
  <si>
    <t>132251104</t>
  </si>
  <si>
    <t>Hloubení nezapažených rýh šířky do 800 mm strojně s urovnáním dna do předepsaného profilu a spádu v hornině třídy těžitelnosti I skupiny 3 přes 100 m3</t>
  </si>
  <si>
    <t>478734077</t>
  </si>
  <si>
    <t>https://podminky.urs.cz/item/CS_URS_2025_01/132251104</t>
  </si>
  <si>
    <t>"PODÉLNÁ DRENÁŽ" 0,4*0,5*2280</t>
  </si>
  <si>
    <t>11</t>
  </si>
  <si>
    <t>162351104</t>
  </si>
  <si>
    <t>Vodorovné přemístění výkopku nebo sypaniny po suchu na obvyklém dopravním prostředku, bez naložení výkopku, avšak se složením bez rozhrnutí z horniny třídy těžitelnosti I skupiny 1 až 3, na vzdálenost přes 500 do 1 000 m</t>
  </si>
  <si>
    <t>415766451</t>
  </si>
  <si>
    <t>https://podminky.urs.cz/item/CS_URS_2025_01/162351104</t>
  </si>
  <si>
    <t>"ODVOZ NA MEZISKLÁDKU - PRO TERÉNNÍ ÚPRAVY" 990*0,1+230*0,5</t>
  </si>
  <si>
    <t>"ODVOZ NA STAVBU - PRO TERÉNNÍ ÚPRAVY" 990*0,1+230*0,5</t>
  </si>
  <si>
    <t>162751128AGR</t>
  </si>
  <si>
    <t>Vodorovné přemístění výkopku nebo sypaniny po suchu na obvyklém dopravním prostředku, bez naložení výkopku, avšak se složením, uložení na skládku s hrubým urovnáním a s případným poplatekem za skládku - zemina a kamení, na vzdálenost dle možností zhotovitele</t>
  </si>
  <si>
    <t>-533611336</t>
  </si>
  <si>
    <t>"PŘEDPOKLAD 40 % CELKOVÉHO OBJEMU"</t>
  </si>
  <si>
    <t>"POLOŽKA 113107222" 0,2*6660*0,4</t>
  </si>
  <si>
    <t>"POLOŽKA 122257204" 6904*0,4</t>
  </si>
  <si>
    <t>"POLOŽKA 131251100" 219*0,4</t>
  </si>
  <si>
    <t>"POLOŽKA 132251101" 198*0,4</t>
  </si>
  <si>
    <t>"POLOŽKA 132251104" 456*0,4</t>
  </si>
  <si>
    <t>"TERÉNNÍ ÚPRAVY" -990*0,1-230*0,5</t>
  </si>
  <si>
    <t>13</t>
  </si>
  <si>
    <t>162751129AGR</t>
  </si>
  <si>
    <t>Vodorovné přemístění výkopku nebo sypaniny po suchu na obvyklém dopravním prostředku, bez naložení výkopku, avšak se složením, uložení na skládku s hrubým urovnáním - zemina a kamení s obsahem arzenu, na vzdálenost dle možností zhotovitele</t>
  </si>
  <si>
    <t>-1352872187</t>
  </si>
  <si>
    <t>"NEBEZPEČNÁ ZEMINA A KAMENÍ - PŘEDPOKLAD 60 % CELKOVÉHO OBJEMU"</t>
  </si>
  <si>
    <t>"POLOŽKA 113107222" 0,2*6660*0,6</t>
  </si>
  <si>
    <t>"POLOŽKA 122257204" 6904*0,6</t>
  </si>
  <si>
    <t>"POLOŽKA 131251100" 219*0,6</t>
  </si>
  <si>
    <t>"POLOŽKA 132251101" 198*0,6</t>
  </si>
  <si>
    <t>"POLOŽKA 132251104" 456*0,6</t>
  </si>
  <si>
    <t>14</t>
  </si>
  <si>
    <t>171201222</t>
  </si>
  <si>
    <t>Poplatek za uložení stavebního odpadu na skládce (skládkovné) zeminy a kamení obsahující nebezpečné látky zatříděného do Katalogu odpadů pod kódem 17 05 03</t>
  </si>
  <si>
    <t>t</t>
  </si>
  <si>
    <t>296331077</t>
  </si>
  <si>
    <t>https://podminky.urs.cz/item/CS_URS_2025_01/171201222</t>
  </si>
  <si>
    <t>"BUDE FAKTUROVÁNO NA ZÁKLADĚ PŘEDANÝCH A ODSOUHLASENÝCH DODACÍCH LISTŮ Z MÍSTA ULOŽENÍ TDS NEBO INVESTOREM"</t>
  </si>
  <si>
    <t>"NEBEZPEČNÁ ZEMINA A KAMENÍ" 1,8*5465</t>
  </si>
  <si>
    <t>15</t>
  </si>
  <si>
    <t>167151101</t>
  </si>
  <si>
    <t>Nakládání, skládání a překládání neulehlého výkopku nebo sypaniny strojně nakládání, množství do 100 m3, z horniny třídy těžitelnosti I, skupiny 1 až 3</t>
  </si>
  <si>
    <t>-1762289506</t>
  </si>
  <si>
    <t>https://podminky.urs.cz/item/CS_URS_2025_01/167151101</t>
  </si>
  <si>
    <t>"ODVOZ NA STAVBU - PRO TERÉNNÍ ÚPRAVY" 990*0,2+230*0,5</t>
  </si>
  <si>
    <t>16</t>
  </si>
  <si>
    <t>171151103</t>
  </si>
  <si>
    <t>Uložení sypanin do násypů strojně s rozprostřením sypaniny ve vrstvách a s hrubým urovnáním zhutněných z hornin soudržných jakékoliv třídy těžitelnosti</t>
  </si>
  <si>
    <t>-217280396</t>
  </si>
  <si>
    <t>https://podminky.urs.cz/item/CS_URS_2025_01/171151103</t>
  </si>
  <si>
    <t>"SO 103 OKRUŽNÍ KŘIŽOVATKA - DOSYP - STŘEDOVÝ OSTROV" 230*0,5</t>
  </si>
  <si>
    <t>17</t>
  </si>
  <si>
    <t>174151101</t>
  </si>
  <si>
    <t>Zásyp sypaninou z jakékoliv horniny strojně s uložením výkopku ve vrstvách se zhutněním jam, šachet, rýh nebo kolem objektů v těchto vykopávkách</t>
  </si>
  <si>
    <t>-1758163835</t>
  </si>
  <si>
    <t>https://podminky.urs.cz/item/CS_URS_2025_01/174151101</t>
  </si>
  <si>
    <t>"ULIČNÍ VPUSTI" 1*65</t>
  </si>
  <si>
    <t>"PŘÍPOJKY UV" 0,8*1*165</t>
  </si>
  <si>
    <t>18</t>
  </si>
  <si>
    <t>174251109</t>
  </si>
  <si>
    <t>Zásyp sypaninou z jakékoliv horniny strojně Příplatek k ceně za prohození sypaniny</t>
  </si>
  <si>
    <t>-1820458371</t>
  </si>
  <si>
    <t>https://podminky.urs.cz/item/CS_URS_2025_01/174251109</t>
  </si>
  <si>
    <t>19</t>
  </si>
  <si>
    <t>M</t>
  </si>
  <si>
    <t>58344197</t>
  </si>
  <si>
    <t>štěrkodrť frakce 0/63</t>
  </si>
  <si>
    <t>282395739</t>
  </si>
  <si>
    <t>197*2 'Přepočtené koeficientem množství</t>
  </si>
  <si>
    <t>20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</si>
  <si>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</si>
  <si>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</si>
  <si>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821511873</t>
  </si>
  <si>
    <t>https://podminky.urs.cz/item/CS_URS_2025_01/175151101</t>
  </si>
  <si>
    <t>"PŘÍPOJKY UV" 0,8*0,4*165</t>
  </si>
  <si>
    <t>175151109</t>
  </si>
  <si>
    <t>Obsypání potrubí strojně Příplatek k ceně za prohození sypaniny</t>
  </si>
  <si>
    <t>178446778</t>
  </si>
  <si>
    <t>https://podminky.urs.cz/item/CS_URS_2025_01/175151109</t>
  </si>
  <si>
    <t>22</t>
  </si>
  <si>
    <t>58341341</t>
  </si>
  <si>
    <t>kamenivo drcené drobné frakce 0/4</t>
  </si>
  <si>
    <t>364983710</t>
  </si>
  <si>
    <t>53*2 'Přepočtené koeficientem množství</t>
  </si>
  <si>
    <t>23</t>
  </si>
  <si>
    <t>181152302</t>
  </si>
  <si>
    <t>Úprava pláně na stavbách silnic a dálnic strojně v zářezech mimo skalních se zhutněním</t>
  </si>
  <si>
    <t>1384523393</t>
  </si>
  <si>
    <t>https://podminky.urs.cz/item/CS_URS_2025_01/181152302</t>
  </si>
  <si>
    <t>"SO 110 TRASA A + LOŽE PRO OBRUBY" 4880+250+30+0,5*(320+85+20)</t>
  </si>
  <si>
    <t>"SO 120 TRASA B + LOŽE PRO OBRUBY" 2555+60+10+0,5*(275+30)</t>
  </si>
  <si>
    <t>"SO 130 OKRUŽNÍ KŘIŽOVATKA + LOŽE PRO OBRUBY" 435+160+0,5*135</t>
  </si>
  <si>
    <t>24</t>
  </si>
  <si>
    <t>181351003</t>
  </si>
  <si>
    <t>Rozprostření a urovnání ornice v rovině nebo ve svahu sklonu do 1:5 strojně při souvislé ploše do 100 m2, tl. vrstvy do 200 mm</t>
  </si>
  <si>
    <t>-1421132825</t>
  </si>
  <si>
    <t>https://podminky.urs.cz/item/CS_URS_2025_01/181351003</t>
  </si>
  <si>
    <t>"SO 110 TRASA A" 250</t>
  </si>
  <si>
    <t>"SO 120 TRASA B" 510</t>
  </si>
  <si>
    <t>"SO 130 OKRUŽNÍ KŘIŽOVATKA" 230</t>
  </si>
  <si>
    <t>25</t>
  </si>
  <si>
    <t>10364101</t>
  </si>
  <si>
    <t>zemina pro terénní úpravy - ornice</t>
  </si>
  <si>
    <t>-2038098480</t>
  </si>
  <si>
    <t>"SO 110 TRASA A" 250*0,1*1,6</t>
  </si>
  <si>
    <t>"SO 120 TRASA B" 510*0,1*1,6</t>
  </si>
  <si>
    <t>"SO 130 OKRUŽNÍ KŘIŽOVATKA" 230*0,1*1,6</t>
  </si>
  <si>
    <t>26</t>
  </si>
  <si>
    <t>181411131</t>
  </si>
  <si>
    <t>Založení trávníku na půdě předem připravené plochy do 1000 m2 výsevem včetně utažení parkového v rovině nebo na svahu do 1:5</t>
  </si>
  <si>
    <t>-1546476079</t>
  </si>
  <si>
    <t>https://podminky.urs.cz/item/CS_URS_2025_01/181411131</t>
  </si>
  <si>
    <t>27</t>
  </si>
  <si>
    <t>00572410</t>
  </si>
  <si>
    <t>osivo směs travní parková</t>
  </si>
  <si>
    <t>kg</t>
  </si>
  <si>
    <t>-1958701770</t>
  </si>
  <si>
    <t>990*0,02 'Přepočtené koeficientem množství</t>
  </si>
  <si>
    <t>28</t>
  </si>
  <si>
    <t>181951111</t>
  </si>
  <si>
    <t>Úprava pláně vyrovnáním výškových rozdílů strojně v hornině třídy těžitelnosti I, skupiny 1 až 3 bez zhutnění</t>
  </si>
  <si>
    <t>-1544677479</t>
  </si>
  <si>
    <t>https://podminky.urs.cz/item/CS_URS_2025_01/181951111</t>
  </si>
  <si>
    <t>Zakládání</t>
  </si>
  <si>
    <t>29</t>
  </si>
  <si>
    <t>212752702</t>
  </si>
  <si>
    <t>Trativody z drenážních trubek pro liniové stavby a komunikace se zřízením štěrkového lože pod trubky a s jejich obsypem v otevřeném výkopu trubka tunelová jednovrstvá PVC-U SN 4 perforace 220° DN 125</t>
  </si>
  <si>
    <t>1418641641</t>
  </si>
  <si>
    <t>https://podminky.urs.cz/item/CS_URS_2025_01/212752702</t>
  </si>
  <si>
    <t>"SO 110 TRASA A" 730*2</t>
  </si>
  <si>
    <t>"SO 120 TRASA B" 375*2</t>
  </si>
  <si>
    <t>"SO 130 OKRUŽNÍ KŘIŽOVATKA" 35*2</t>
  </si>
  <si>
    <t>Vodorovné konstrukce</t>
  </si>
  <si>
    <t>30</t>
  </si>
  <si>
    <t>451572111</t>
  </si>
  <si>
    <t>Lože pod potrubí, stoky a drobné objekty v otevřeném výkopu z kameniva drobného těženého 0 až 4 mm</t>
  </si>
  <si>
    <t>1820753830</t>
  </si>
  <si>
    <t>https://podminky.urs.cz/item/CS_URS_2025_01/451572111</t>
  </si>
  <si>
    <t>"PŘÍPOJKY UV" 0,8*0,1*165</t>
  </si>
  <si>
    <t>31</t>
  </si>
  <si>
    <t>452112112</t>
  </si>
  <si>
    <t>Osazení betonových dílců prstenců nebo rámů pod poklopy a mříže, výšky do 100 mm</t>
  </si>
  <si>
    <t>kus</t>
  </si>
  <si>
    <t>1572172695</t>
  </si>
  <si>
    <t>https://podminky.urs.cz/item/CS_URS_2025_01/452112112</t>
  </si>
  <si>
    <t>32</t>
  </si>
  <si>
    <t>59224483</t>
  </si>
  <si>
    <t>vpusť uliční DN 450 vyrovnávací prstenec pro rám 500x500mm</t>
  </si>
  <si>
    <t>-1773440651</t>
  </si>
  <si>
    <t>33</t>
  </si>
  <si>
    <t>452386111</t>
  </si>
  <si>
    <t>Podkladní a vyrovnávací konstrukce z betonu vyrovnávací prstence z prostého betonu tř. C 25/30 pod poklopy a mříže, výšky do 100 mm</t>
  </si>
  <si>
    <t>-767155653</t>
  </si>
  <si>
    <t>https://podminky.urs.cz/item/CS_URS_2025_01/452386111</t>
  </si>
  <si>
    <t>Komunikace pozemní</t>
  </si>
  <si>
    <t>34</t>
  </si>
  <si>
    <t>564671111</t>
  </si>
  <si>
    <t>Podklad z kameniva hrubého drceného vel. 0-125 mm, s rozprostřením a zhutněním plochy přes 100 m2, po zhutnění tl. 250 mm</t>
  </si>
  <si>
    <t>278518784</t>
  </si>
  <si>
    <t>https://podminky.urs.cz/item/CS_URS_2025_01/564671111</t>
  </si>
  <si>
    <t>"SANACE ZEMINY V AKTIVNÍ ZÓNĚ - 100 % PLOCHY"</t>
  </si>
  <si>
    <t>"VOZOVKA - SO 110 TRASA A + LOŽE PRO OBRUBY" 4880+250+30+0,5*(320+85+20)</t>
  </si>
  <si>
    <t>"VOZOVKA - SO 120 TRASA B + LOŽE PRO OBRUBY" 2555+60+10+0,5*(275+30)</t>
  </si>
  <si>
    <t>"VOZOVKA - SO 130 OKRUŽNÍ KŘIŽOVATKA + LOŽE PRO OBRUBY" 435+160+0,5*135</t>
  </si>
  <si>
    <t>35</t>
  </si>
  <si>
    <t>564730111</t>
  </si>
  <si>
    <t>Podklad nebo kryt z kameniva hrubého drceného vel. 0-32 mm s rozprostřením a zhutněním plochy přes 100 m2, po zhutnění tl. 100 mm</t>
  </si>
  <si>
    <t>-1596816345</t>
  </si>
  <si>
    <t>https://podminky.urs.cz/item/CS_URS_2025_01/564730111</t>
  </si>
  <si>
    <t>36</t>
  </si>
  <si>
    <t>564851111</t>
  </si>
  <si>
    <t>Podklad ze štěrkodrti ŠD s rozprostřením a zhutněním plochy přes 100 m2, po zhutnění tl. 150 mm</t>
  </si>
  <si>
    <t>974687207</t>
  </si>
  <si>
    <t>https://podminky.urs.cz/item/CS_URS_2025_01/564851111</t>
  </si>
  <si>
    <t>"SO 120 TRASA B" 60</t>
  </si>
  <si>
    <t>37</t>
  </si>
  <si>
    <t>564861115</t>
  </si>
  <si>
    <t>Podklad ze štěrkodrti ŠD s rozprostřením a zhutněním plochy přes 100 m2, po zhutnění tl. 240 mm</t>
  </si>
  <si>
    <t>-2112020502</t>
  </si>
  <si>
    <t>https://podminky.urs.cz/item/CS_URS_2025_01/564861115</t>
  </si>
  <si>
    <t>"SO 130 OKRUŽNÍ KŘIŽOVATKA" 179</t>
  </si>
  <si>
    <t>38</t>
  </si>
  <si>
    <t>564871111</t>
  </si>
  <si>
    <t>Podklad ze štěrkodrti ŠD s rozprostřením a zhutněním plochy přes 100 m2, po zhutnění tl. 250 mm</t>
  </si>
  <si>
    <t>1882452669</t>
  </si>
  <si>
    <t>https://podminky.urs.cz/item/CS_URS_2025_01/564871111</t>
  </si>
  <si>
    <t>"SO 110 TRASA A + LOŽE PRO OBRUBY" 4880+0,4*(320+85+20)</t>
  </si>
  <si>
    <t>"SO 120 TRASA B + LOŽE PRO OBRUBY" 2555+0,4*(275+30)</t>
  </si>
  <si>
    <t>"SO 130 OKRUŽNÍ KŘIŽOVATKA + LOŽE PRO OBRUBY" 435+0,4*135</t>
  </si>
  <si>
    <t>39</t>
  </si>
  <si>
    <t>564952111</t>
  </si>
  <si>
    <t>Podklad z mechanicky zpevněného kameniva MZK (minerální beton) s rozprostřením a s hutněním, po zhutnění tl. 150 mm</t>
  </si>
  <si>
    <t>-1837669881</t>
  </si>
  <si>
    <t>https://podminky.urs.cz/item/CS_URS_2025_01/564952111</t>
  </si>
  <si>
    <t>40</t>
  </si>
  <si>
    <t>564952113</t>
  </si>
  <si>
    <t>Podklad z mechanicky zpevněného kameniva MZK (minerální beton) s rozprostřením a s hutněním, po zhutnění tl. 170 mm</t>
  </si>
  <si>
    <t>-179743195</t>
  </si>
  <si>
    <t>https://podminky.urs.cz/item/CS_URS_2025_01/564952113</t>
  </si>
  <si>
    <t>"SO 110 TRASA A + LOŽE PRO OBRUBY" 4880+0,3*(320+85+20)</t>
  </si>
  <si>
    <t>"SO 120 TRASA B + LOŽE PRO OBRUBY" 2555+0,3*(275+30)</t>
  </si>
  <si>
    <t>"SO 130 OKRUŽNÍ KŘIŽOVATKA + LOŽE PRO OBRUBY" 435+0,3*135</t>
  </si>
  <si>
    <t>41</t>
  </si>
  <si>
    <t>565135111</t>
  </si>
  <si>
    <t>Asfaltový beton vrstva podkladní ACP 16 (obalované kamenivo střednězrnné - OKS) s rozprostřením a zhutněním v pruhu šířky přes 1,5 do 3 m, po zhutnění tl. 50 mm</t>
  </si>
  <si>
    <t>-1145917452</t>
  </si>
  <si>
    <t>https://podminky.urs.cz/item/CS_URS_2025_01/565135111</t>
  </si>
  <si>
    <t>"SO 110 TRASA A" 4880</t>
  </si>
  <si>
    <t>"SO 120 TRASA B" 2555</t>
  </si>
  <si>
    <t>"SO 130 OKRUŽNÍ KŘIŽOVATKA" 435</t>
  </si>
  <si>
    <t>42</t>
  </si>
  <si>
    <t>567132115</t>
  </si>
  <si>
    <t>Podklad ze směsi stmelené cementem SC bez dilatačních spár, s rozprostřením a zhutněním SC C 8/10 (KSC I), po zhutnění tl. 200 mm</t>
  </si>
  <si>
    <t>753765139</t>
  </si>
  <si>
    <t>https://podminky.urs.cz/item/CS_URS_2025_01/567132115</t>
  </si>
  <si>
    <t>"SO 110 TRASA A" 30</t>
  </si>
  <si>
    <t>"SO 120 TRASA B" 10</t>
  </si>
  <si>
    <t>43</t>
  </si>
  <si>
    <t>573231107</t>
  </si>
  <si>
    <t>Postřik spojovací PS bez posypu kamenivem ze silniční emulze, v množství 0,40 kg/m2</t>
  </si>
  <si>
    <t>-91323516</t>
  </si>
  <si>
    <t>https://podminky.urs.cz/item/CS_URS_2025_01/573231107</t>
  </si>
  <si>
    <t>44</t>
  </si>
  <si>
    <t>577145112</t>
  </si>
  <si>
    <t>Asfaltový beton vrstva ložní ACL 16 (ABH) s rozprostřením a zhutněním z nemodifikovaného asfaltu v pruhu šířky do 3 m, po zhutnění tl. 50 mm</t>
  </si>
  <si>
    <t>603643024</t>
  </si>
  <si>
    <t>https://podminky.urs.cz/item/CS_URS_2025_01/577145112</t>
  </si>
  <si>
    <t>45</t>
  </si>
  <si>
    <t>573231106</t>
  </si>
  <si>
    <t>Postřik spojovací PS bez posypu kamenivem ze silniční emulze, v množství 0,30 kg/m2</t>
  </si>
  <si>
    <t>648094306</t>
  </si>
  <si>
    <t>https://podminky.urs.cz/item/CS_URS_2025_01/573231106</t>
  </si>
  <si>
    <t>46</t>
  </si>
  <si>
    <t>577134111</t>
  </si>
  <si>
    <t>Asfaltový beton vrstva obrusná ACO 11 (ABS) s rozprostřením a se zhutněním z nemodifikovaného asfaltu v pruhu šířky do 3 m tř. I (ACO 11+), po zhutnění tl. 40 mm</t>
  </si>
  <si>
    <t>-42019374</t>
  </si>
  <si>
    <t>https://podminky.urs.cz/item/CS_URS_2025_01/577134111</t>
  </si>
  <si>
    <t>47</t>
  </si>
  <si>
    <t>581141215</t>
  </si>
  <si>
    <t>Kryt cementobetonový silničních komunikací skupiny CB II tl. 240 mm</t>
  </si>
  <si>
    <t>-1288118171</t>
  </si>
  <si>
    <t>https://podminky.urs.cz/item/CS_URS_2025_01/581141215</t>
  </si>
  <si>
    <t>48</t>
  </si>
  <si>
    <t>581141318</t>
  </si>
  <si>
    <t>Kryt cementobetonový silničních komunikací skupiny CB III tl. 220 mm</t>
  </si>
  <si>
    <t>1319501086</t>
  </si>
  <si>
    <t>https://podminky.urs.cz/item/CS_URS_2025_01/581141318</t>
  </si>
  <si>
    <t>49</t>
  </si>
  <si>
    <t>591141111</t>
  </si>
  <si>
    <t>Kladení dlažby z kostek s provedením lože do tl. 50 mm, s vyplněním spár, s dvojím beraněním a se smetením přebytečného materiálu na krajnici velkých z kamene, do lože z cementové malty</t>
  </si>
  <si>
    <t>1170370210</t>
  </si>
  <si>
    <t>https://podminky.urs.cz/item/CS_URS_2025_01/591141111</t>
  </si>
  <si>
    <t>"SO 130 OKRUŽNÍ KŘIŽOVATKA" 160</t>
  </si>
  <si>
    <t>50</t>
  </si>
  <si>
    <t>58381008</t>
  </si>
  <si>
    <t>kostka štípaná dlažební žula velká 15/17</t>
  </si>
  <si>
    <t>-998408741</t>
  </si>
  <si>
    <t>160*1,01 'Přepočtené koeficientem množství</t>
  </si>
  <si>
    <t>51</t>
  </si>
  <si>
    <t>591241111</t>
  </si>
  <si>
    <t>Kladení dlažby z kostek s provedením lože do tl. 50 mm, s vyplněním spár, s dvojím beraněním a se smetením přebytečného materiálu na krajnici drobných z kamene, do lože z cementové malty</t>
  </si>
  <si>
    <t>-753120189</t>
  </si>
  <si>
    <t>https://podminky.urs.cz/item/CS_URS_2025_01/591241111</t>
  </si>
  <si>
    <t>52</t>
  </si>
  <si>
    <t>58381007</t>
  </si>
  <si>
    <t>kostka štípaná dlažební žula drobná 8/10</t>
  </si>
  <si>
    <t>-223919344</t>
  </si>
  <si>
    <t>40*1,02 'Přepočtené koeficientem množství</t>
  </si>
  <si>
    <t>Vedení trubní dálková a přípojná</t>
  </si>
  <si>
    <t>53</t>
  </si>
  <si>
    <t>810351811</t>
  </si>
  <si>
    <t>Bourání stávajícího potrubí z betonu v otevřeném výkopu DN do 200</t>
  </si>
  <si>
    <t>1664587030</t>
  </si>
  <si>
    <t>https://podminky.urs.cz/item/CS_URS_2025_01/810351811</t>
  </si>
  <si>
    <t>"STÁVAJÍCÍ UV V TRASE" 80</t>
  </si>
  <si>
    <t>54</t>
  </si>
  <si>
    <t>871313121</t>
  </si>
  <si>
    <t>Montáž kanalizačního potrubí z tvrdého PVC-U hladkého plnostěnného tuhost SN 8 DN 160</t>
  </si>
  <si>
    <t>-593815290</t>
  </si>
  <si>
    <t>https://podminky.urs.cz/item/CS_URS_2025_01/871313121</t>
  </si>
  <si>
    <t>"PŘÍPOJKY UV" 65*3</t>
  </si>
  <si>
    <t>55</t>
  </si>
  <si>
    <t>28611164</t>
  </si>
  <si>
    <t>trubka kanalizační PVC-U plnostěnná jednovrstvá DN 160x1000mm SN8</t>
  </si>
  <si>
    <t>392404468</t>
  </si>
  <si>
    <t>195*1,03 'Přepočtené koeficientem množství</t>
  </si>
  <si>
    <t>56</t>
  </si>
  <si>
    <t>877310310</t>
  </si>
  <si>
    <t>Montáž tvarovek na kanalizačním plastovém potrubí z PP nebo PVC-U hladkého plnostěnného kolen, víček nebo hrdlových uzávěrů DN 150</t>
  </si>
  <si>
    <t>-878662042</t>
  </si>
  <si>
    <t>https://podminky.urs.cz/item/CS_URS_2025_01/877310310</t>
  </si>
  <si>
    <t>"UV" 65*6</t>
  </si>
  <si>
    <t>57</t>
  </si>
  <si>
    <t>28611361</t>
  </si>
  <si>
    <t>koleno kanalizační PVC KG 160x45°</t>
  </si>
  <si>
    <t>-47251733</t>
  </si>
  <si>
    <t>58</t>
  </si>
  <si>
    <t>877310320</t>
  </si>
  <si>
    <t>Montáž tvarovek na kanalizačním plastovém potrubí z PP nebo PVC-U hladkého plnostěnného odboček DN 150</t>
  </si>
  <si>
    <t>1889038820</t>
  </si>
  <si>
    <t>https://podminky.urs.cz/item/CS_URS_2025_01/877310320</t>
  </si>
  <si>
    <t>"ZAÚSTĚNÍ DRENÁŽE" 25</t>
  </si>
  <si>
    <t>59</t>
  </si>
  <si>
    <t>28611914</t>
  </si>
  <si>
    <t>odbočka kanalizační plastová s hrdlem KG 160/125/45°</t>
  </si>
  <si>
    <t>-1861230051</t>
  </si>
  <si>
    <t>60</t>
  </si>
  <si>
    <t>890211851</t>
  </si>
  <si>
    <t>Bourání šachet a jímek strojně velikosti obestavěného prostoru do 1,5 m3 z prostého betonu</t>
  </si>
  <si>
    <t>-193644437</t>
  </si>
  <si>
    <t>https://podminky.urs.cz/item/CS_URS_2025_01/890211851</t>
  </si>
  <si>
    <t>"STÁVAJÍCÍ UV V TRASE" 48</t>
  </si>
  <si>
    <t>61</t>
  </si>
  <si>
    <t>895941302</t>
  </si>
  <si>
    <t>Osazení vpusti uliční z betonových dílců DN 450 dno s kalištěm</t>
  </si>
  <si>
    <t>2115886856</t>
  </si>
  <si>
    <t>https://podminky.urs.cz/item/CS_URS_2025_01/895941302</t>
  </si>
  <si>
    <t>62</t>
  </si>
  <si>
    <t>59223332</t>
  </si>
  <si>
    <t>vpusť uliční DN 450 kaliště 450/300x50mm</t>
  </si>
  <si>
    <t>669862284</t>
  </si>
  <si>
    <t>63</t>
  </si>
  <si>
    <t>895941312</t>
  </si>
  <si>
    <t>Osazení vpusti uliční z betonových dílců DN 450 skruž horní 195 mm</t>
  </si>
  <si>
    <t>1802704460</t>
  </si>
  <si>
    <t>https://podminky.urs.cz/item/CS_URS_2025_01/895941312</t>
  </si>
  <si>
    <t>64</t>
  </si>
  <si>
    <t>59223320</t>
  </si>
  <si>
    <t>vpusť uliční DN 450 skruž horní betonová 450/195x50mm</t>
  </si>
  <si>
    <t>-1090351726</t>
  </si>
  <si>
    <t>65</t>
  </si>
  <si>
    <t>895941321</t>
  </si>
  <si>
    <t>Osazení vpusti uliční z betonových dílců DN 450 skruž středová 195 mm</t>
  </si>
  <si>
    <t>-1740863742</t>
  </si>
  <si>
    <t>https://podminky.urs.cz/item/CS_URS_2025_01/895941321</t>
  </si>
  <si>
    <t>66</t>
  </si>
  <si>
    <t>59223323</t>
  </si>
  <si>
    <t>vpusť uliční DN 450 skruž průběžná betonová 450/195x50mm</t>
  </si>
  <si>
    <t>68709872</t>
  </si>
  <si>
    <t>67</t>
  </si>
  <si>
    <t>895941332</t>
  </si>
  <si>
    <t>Osazení vpusti uliční z betonových dílců DN 450 skruž průběžná se zápachovou uzávěrkou</t>
  </si>
  <si>
    <t>-690111096</t>
  </si>
  <si>
    <t>https://podminky.urs.cz/item/CS_URS_2025_01/895941332</t>
  </si>
  <si>
    <t>68</t>
  </si>
  <si>
    <t>59223330</t>
  </si>
  <si>
    <t>vpusť uliční DN 450 skruž průběžná 450/570x50mm betonová se zápachovou uzávěrkou 150mm PVC</t>
  </si>
  <si>
    <t>1529546486</t>
  </si>
  <si>
    <t>69</t>
  </si>
  <si>
    <t>899132112</t>
  </si>
  <si>
    <t>Výměna (výšková úprava) poklopu kanalizačního s rámem samonivelačním s ošetřením podkladních vrstev hloubky přes 25 cm</t>
  </si>
  <si>
    <t>677044132</t>
  </si>
  <si>
    <t>https://podminky.urs.cz/item/CS_URS_2025_01/899132112</t>
  </si>
  <si>
    <t>"STÁVAJÍCÍ POKLOPY V TRASE" 32</t>
  </si>
  <si>
    <t>70</t>
  </si>
  <si>
    <t>899132212</t>
  </si>
  <si>
    <t>Výměna (výšková úprava) poklopu vodovodního samonivelačního nebo pevného šoupátkového</t>
  </si>
  <si>
    <t>1380205962</t>
  </si>
  <si>
    <t>https://podminky.urs.cz/item/CS_URS_2025_01/899132212</t>
  </si>
  <si>
    <t>71</t>
  </si>
  <si>
    <t>899132213</t>
  </si>
  <si>
    <t>Výměna (výšková úprava) poklopu vodovodního samonivelačního nebo pevného hydrantového</t>
  </si>
  <si>
    <t>-714112117</t>
  </si>
  <si>
    <t>https://podminky.urs.cz/item/CS_URS_2025_01/899132213</t>
  </si>
  <si>
    <t>72</t>
  </si>
  <si>
    <t>899203211</t>
  </si>
  <si>
    <t>Demontáž mříží litinových včetně rámů, hmotnosti jednotlivě přes 100 do 150 Kg</t>
  </si>
  <si>
    <t>508050902</t>
  </si>
  <si>
    <t>https://podminky.urs.cz/item/CS_URS_2025_01/899203211</t>
  </si>
  <si>
    <t>"STÁVAJÍCÍ UV V TRASE" 30</t>
  </si>
  <si>
    <t>73</t>
  </si>
  <si>
    <t>899204112</t>
  </si>
  <si>
    <t>Osazení mříží litinových včetně rámů a košů na bahno pro třídu zatížení D400, E600</t>
  </si>
  <si>
    <t>1698394206</t>
  </si>
  <si>
    <t>https://podminky.urs.cz/item/CS_URS_2025_01/899204112</t>
  </si>
  <si>
    <t>74</t>
  </si>
  <si>
    <t>59224481</t>
  </si>
  <si>
    <t>mříž vtoková s rámem pro uliční vpusť 500x500, zatížení 40 tun</t>
  </si>
  <si>
    <t>-599835325</t>
  </si>
  <si>
    <t>"SO 110 TRASA A" 18</t>
  </si>
  <si>
    <t>"SO 120 TRASA B" 7</t>
  </si>
  <si>
    <t>"SO 130 OKRUŽNÍ KŘIŽOVATKA" 1</t>
  </si>
  <si>
    <t>75</t>
  </si>
  <si>
    <t>55242332</t>
  </si>
  <si>
    <t>mříž vtoková obrubníková pro uliční vpusť 580x680, zatížení 12,5 tuny</t>
  </si>
  <si>
    <t>484734365</t>
  </si>
  <si>
    <t>"SO 110 TRASA A" 23</t>
  </si>
  <si>
    <t>"SO 120 TRASA B" 14</t>
  </si>
  <si>
    <t>"SO 130 OKRUŽNÍ KŘIŽOVATKA" 2</t>
  </si>
  <si>
    <t>76</t>
  </si>
  <si>
    <t>59223871</t>
  </si>
  <si>
    <t>koš vysoký pro uliční vpusti žárově Pz plech pro rám 500/500mm</t>
  </si>
  <si>
    <t>-559956559</t>
  </si>
  <si>
    <t>77</t>
  </si>
  <si>
    <t>899623171</t>
  </si>
  <si>
    <t>Obetonování potrubí nebo zdiva stok betonem prostým v otevřeném výkopu, betonem tř. C 25/30</t>
  </si>
  <si>
    <t>-936828900</t>
  </si>
  <si>
    <t>https://podminky.urs.cz/item/CS_URS_2025_01/899623171</t>
  </si>
  <si>
    <t>"ZASLEPENÍ PŘÍPOJEK STÁVAJÍCÍCH UV V TRASE" 40*0,2</t>
  </si>
  <si>
    <t>Ostatní konstrukce a práce, bourání</t>
  </si>
  <si>
    <t>78</t>
  </si>
  <si>
    <t>914111111</t>
  </si>
  <si>
    <t>Montáž svislé dopravní značky základní velikosti do 1 m2 objímkami na sloupky nebo konzoly</t>
  </si>
  <si>
    <t>-667673644</t>
  </si>
  <si>
    <t>https://podminky.urs.cz/item/CS_URS_2025_01/914111111</t>
  </si>
  <si>
    <t>2+7+5</t>
  </si>
  <si>
    <t>79</t>
  </si>
  <si>
    <t>40445609</t>
  </si>
  <si>
    <t>značky upravující přednost P1, P4 900mm</t>
  </si>
  <si>
    <t>-21736604</t>
  </si>
  <si>
    <t>"VIZ. PŘÍLOHA PD - DOPRAVNÍ ZNAČENÍ" 2</t>
  </si>
  <si>
    <t>80</t>
  </si>
  <si>
    <t>40445620</t>
  </si>
  <si>
    <t>zákazové, příkazové dopravní značky B1-B34, C1-15 700mm</t>
  </si>
  <si>
    <t>-2009342969</t>
  </si>
  <si>
    <t>"VIZ. PŘÍLOHA PD - DOPRAVNÍ ZNAČENÍ" 7</t>
  </si>
  <si>
    <t>81</t>
  </si>
  <si>
    <t>40445642</t>
  </si>
  <si>
    <t>informativní značky směrové Z4 250x1000mm</t>
  </si>
  <si>
    <t>2131984603</t>
  </si>
  <si>
    <t>"VIZ. PŘÍLOHA PD - DOPRAVNÍ ZNAČENÍ" 5</t>
  </si>
  <si>
    <t>82</t>
  </si>
  <si>
    <t>914431112</t>
  </si>
  <si>
    <t>Montáž dopravního zrcadla na sloupky nebo konzoly velikosti do 1 m2</t>
  </si>
  <si>
    <t>-1283545997</t>
  </si>
  <si>
    <t>https://podminky.urs.cz/item/CS_URS_2025_01/914431112</t>
  </si>
  <si>
    <t>83</t>
  </si>
  <si>
    <t>40445204</t>
  </si>
  <si>
    <t>zrcadlo dopravní čtvercové 800x1000mm</t>
  </si>
  <si>
    <t>700755870</t>
  </si>
  <si>
    <t>84</t>
  </si>
  <si>
    <t>914511112</t>
  </si>
  <si>
    <t>Montáž sloupku dopravních značek délky do 3,5 m do hliníkové patky pro sloupek D 60 mm</t>
  </si>
  <si>
    <t>10538186</t>
  </si>
  <si>
    <t>https://podminky.urs.cz/item/CS_URS_2025_01/914511112</t>
  </si>
  <si>
    <t>85</t>
  </si>
  <si>
    <t>40445225</t>
  </si>
  <si>
    <t>sloupek pro dopravní značku Zn D 60mm v 3,5m</t>
  </si>
  <si>
    <t>102917259</t>
  </si>
  <si>
    <t>86</t>
  </si>
  <si>
    <t>915131112</t>
  </si>
  <si>
    <t>Vodorovné dopravní značení stříkané barvou čáry, přechody pro chodce, šipky, symboly bílé retroreflexní</t>
  </si>
  <si>
    <t>557998999</t>
  </si>
  <si>
    <t>https://podminky.urs.cz/item/CS_URS_2025_01/915131112</t>
  </si>
  <si>
    <t>"VIZ. PŘÍLOHA PD - DOPRAVNÍ ZNAČENÍ" 438</t>
  </si>
  <si>
    <t>87</t>
  </si>
  <si>
    <t>915231112</t>
  </si>
  <si>
    <t>Vodorovné dopravní značení stříkaným plastem čáry, přechody pro chodce, šipky, symboly nápisy bílé retroreflexní</t>
  </si>
  <si>
    <t>-1933118391</t>
  </si>
  <si>
    <t>https://podminky.urs.cz/item/CS_URS_2025_01/915231112</t>
  </si>
  <si>
    <t>88</t>
  </si>
  <si>
    <t>915621111</t>
  </si>
  <si>
    <t>Předznačení pro vodorovné značení stříkané barvou nebo prováděné z nátěrových hmot čáry, plošné šipky, symboly, nápisy</t>
  </si>
  <si>
    <t>-1009166152</t>
  </si>
  <si>
    <t>https://podminky.urs.cz/item/CS_URS_2025_01/915621111</t>
  </si>
  <si>
    <t>89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</si>
  <si>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</si>
  <si>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</si>
  <si>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873550970</t>
  </si>
  <si>
    <t>https://podminky.urs.cz/item/CS_URS_2025_01/916131213</t>
  </si>
  <si>
    <t>"SO 110 TRASA A" 320</t>
  </si>
  <si>
    <t>"SO 120 TRASA B" 275</t>
  </si>
  <si>
    <t>90</t>
  </si>
  <si>
    <t>59217031</t>
  </si>
  <si>
    <t>obrubník silniční betonový 1000x150x250mm</t>
  </si>
  <si>
    <t>-1254506847</t>
  </si>
  <si>
    <t>443*1,02 'Přepočtené koeficientem množství</t>
  </si>
  <si>
    <t>91</t>
  </si>
  <si>
    <t>59217076</t>
  </si>
  <si>
    <t>obrubník silniční betonový přechodový 1000x150x250mm</t>
  </si>
  <si>
    <t>-429851054</t>
  </si>
  <si>
    <t>152*1,02 'Přepočtené koeficientem množství</t>
  </si>
  <si>
    <t>92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</si>
  <si>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</si>
  <si>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</si>
  <si>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-699097163</t>
  </si>
  <si>
    <t>https://podminky.urs.cz/item/CS_URS_2025_01/916231213</t>
  </si>
  <si>
    <t>"SO 130 OKRUŽNÍ KŘIŽOVATKA" 135</t>
  </si>
  <si>
    <t>93</t>
  </si>
  <si>
    <t>59217016</t>
  </si>
  <si>
    <t>obrubník betonový chodníkový 1000x80x250mm</t>
  </si>
  <si>
    <t>1391760466</t>
  </si>
  <si>
    <t>135*1,02 'Přepočtené koeficientem množství</t>
  </si>
  <si>
    <t>94</t>
  </si>
  <si>
    <t>916241213</t>
  </si>
  <si>
    <t>Osazení obrubníku kamenného se zřízením lože, s vyplněním a zatřením spár cementovou maltou stojatého s boční opěrou z betonu prostého, do lože z betonu prostého</t>
  </si>
  <si>
    <t>-159753585</t>
  </si>
  <si>
    <t>https://podminky.urs.cz/item/CS_URS_2025_01/916241213</t>
  </si>
  <si>
    <t>"SO 110 TRASA A" 85+20</t>
  </si>
  <si>
    <t>"SO 120 TRASA B" 30</t>
  </si>
  <si>
    <t>"SO 130 OKRUŽNÍ KŘIŽOVATKA" 38</t>
  </si>
  <si>
    <t>95</t>
  </si>
  <si>
    <t>58380002</t>
  </si>
  <si>
    <t>obrubník kamenný žulový přímý 1000x300x250mm</t>
  </si>
  <si>
    <t>-1135479743</t>
  </si>
  <si>
    <t>15*1,02 'Přepočtené koeficientem množství</t>
  </si>
  <si>
    <t>96</t>
  </si>
  <si>
    <t>58380410</t>
  </si>
  <si>
    <t>obrubník kamenný žulový obloukový R 0,5-1m 300x250mm</t>
  </si>
  <si>
    <t>1537712659</t>
  </si>
  <si>
    <t>75*1,02 'Přepočtené koeficientem množství</t>
  </si>
  <si>
    <t>97</t>
  </si>
  <si>
    <t>58380450</t>
  </si>
  <si>
    <t>obrubník kamenný žulový obloukový R 10-25m 300x250mm</t>
  </si>
  <si>
    <t>-1465474443</t>
  </si>
  <si>
    <t>83*1,02 'Přepočtené koeficientem množství</t>
  </si>
  <si>
    <t>98</t>
  </si>
  <si>
    <t>916991121</t>
  </si>
  <si>
    <t>Lože pod obrubníky, krajníky nebo obruby z dlažebních kostek z betonu prostého</t>
  </si>
  <si>
    <t>1067622846</t>
  </si>
  <si>
    <t>https://podminky.urs.cz/item/CS_URS_2025_01/916991121</t>
  </si>
  <si>
    <t>0,4*0,1*(595+173)</t>
  </si>
  <si>
    <t>0,3*0,1*135</t>
  </si>
  <si>
    <t>99</t>
  </si>
  <si>
    <t>919124121</t>
  </si>
  <si>
    <t>Dilatační spáry vkládané v cementobetonovém krytu s odstraněním vložek, s vyčištěním a vyplněním spár asfaltovou zálivkou</t>
  </si>
  <si>
    <t>1927076146</t>
  </si>
  <si>
    <t>https://podminky.urs.cz/item/CS_URS_2025_01/919124121</t>
  </si>
  <si>
    <t>100</t>
  </si>
  <si>
    <t>919716111</t>
  </si>
  <si>
    <t>Ocelová výztuž cementobetonového krytu ze svařovaných sítí hmotnosti do 7,5 kg/m2</t>
  </si>
  <si>
    <t>-1539132860</t>
  </si>
  <si>
    <t>https://podminky.urs.cz/item/CS_URS_2025_01/919716111</t>
  </si>
  <si>
    <t>"KARI SÍŤ OKA 10X10CM, D 8MM"</t>
  </si>
  <si>
    <t>"SO 110 TRASA A" 250*0,00787*2</t>
  </si>
  <si>
    <t>"SO 120 TRASA B" 60*0,00787*2</t>
  </si>
  <si>
    <t>"SO 130 OKRUŽNÍ KŘIŽOVATKA" 179*0,00787*2</t>
  </si>
  <si>
    <t>101</t>
  </si>
  <si>
    <t>919731122</t>
  </si>
  <si>
    <t>Zarovnání styčné plochy podkladu nebo krytu podél vybourané části komunikace nebo zpevněné plochy živičné tl. přes 50 do 100 mm</t>
  </si>
  <si>
    <t>-2009262528</t>
  </si>
  <si>
    <t>https://podminky.urs.cz/item/CS_URS_2025_01/919731122</t>
  </si>
  <si>
    <t>102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</si>
  <si>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</si>
  <si>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</si>
  <si>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-604848934</t>
  </si>
  <si>
    <t>https://podminky.urs.cz/item/CS_URS_2025_01/919732211</t>
  </si>
  <si>
    <t>103</t>
  </si>
  <si>
    <t>919735112</t>
  </si>
  <si>
    <t>Řezání stávajícího živičného krytu nebo podkladu hloubky přes 50 do 100 mm</t>
  </si>
  <si>
    <t>-1201199631</t>
  </si>
  <si>
    <t>https://podminky.urs.cz/item/CS_URS_2025_01/919735112</t>
  </si>
  <si>
    <t>104</t>
  </si>
  <si>
    <t>919794441</t>
  </si>
  <si>
    <t>Úprava ploch kolem hydrantů, šoupat, kanalizačních poklopů a mříží, sloupů apod. v živičných krytech jakékoliv tloušťky, jednotlivě v půdorysné ploše do 2 m2</t>
  </si>
  <si>
    <t>-1665869508</t>
  </si>
  <si>
    <t>https://podminky.urs.cz/item/CS_URS_2025_01/919794441</t>
  </si>
  <si>
    <t>32+14+4</t>
  </si>
  <si>
    <t>105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</si>
  <si>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</si>
  <si>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</si>
  <si>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-127942298</t>
  </si>
  <si>
    <t>https://podminky.urs.cz/item/CS_URS_2025_01/938909311</t>
  </si>
  <si>
    <t>7870*2</t>
  </si>
  <si>
    <t>106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</si>
  <si>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</si>
  <si>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</si>
  <si>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-992867007</t>
  </si>
  <si>
    <t>https://podminky.urs.cz/item/CS_URS_2025_01/966006132</t>
  </si>
  <si>
    <t>107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</si>
  <si>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</si>
  <si>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</si>
  <si>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-1162007103</t>
  </si>
  <si>
    <t>https://podminky.urs.cz/item/CS_URS_2025_01/966006211</t>
  </si>
  <si>
    <t>108</t>
  </si>
  <si>
    <t>966006231</t>
  </si>
  <si>
    <t>Odstranění dopravního zrcadla a demontáž zrcadlové části s odklizením materiálu na vzdálenost do 20 m nebo s naložením na dopravní prostředek včetně sloupku nebo konzole</t>
  </si>
  <si>
    <t>28721463</t>
  </si>
  <si>
    <t>https://podminky.urs.cz/item/CS_URS_2025_01/966006231</t>
  </si>
  <si>
    <t>997</t>
  </si>
  <si>
    <t>Doprava suti a vybouraných hmot</t>
  </si>
  <si>
    <t>109</t>
  </si>
  <si>
    <t>997221555AGR</t>
  </si>
  <si>
    <t>Vodorovná doprava suti a vybouraných hmot bez naložení, ale se složením, uložení na skládku s hrubým urovnáním a s případným poplatekem za skládku - asfalt s dehtem ZAS T3, na vzdálenost dle možnosti zhotovitele</t>
  </si>
  <si>
    <t>-797730351</t>
  </si>
  <si>
    <t>"POLOŽKA 113154558" 0,230*6660</t>
  </si>
  <si>
    <t>110</t>
  </si>
  <si>
    <t>997221566AGR</t>
  </si>
  <si>
    <t>Vodorovná doprava suti a vybouraných hmot bez naložení, ale se složením a s poplatkem za uložení na skládku - asfalt s dehtem ZAS T4, na vzdálenost dle možnosti zhotovitele</t>
  </si>
  <si>
    <t>1154112276</t>
  </si>
  <si>
    <t>"POLOŽKA 113107242 - TL. 80 MM" 0,184*6660</t>
  </si>
  <si>
    <t>111</t>
  </si>
  <si>
    <t>997221665</t>
  </si>
  <si>
    <t>Poplatek za uložení stavebního odpadu na skládce (skládkovné) asfaltového s dehtem zatříděného do Katalogu odpadů pod kódem 17 03 01</t>
  </si>
  <si>
    <t>-1679422288</t>
  </si>
  <si>
    <t>https://podminky.urs.cz/item/CS_URS_2025_01/997221665</t>
  </si>
  <si>
    <t>"ZAS T4" 1225</t>
  </si>
  <si>
    <t>112</t>
  </si>
  <si>
    <t>997221577AGR</t>
  </si>
  <si>
    <t>Vodorovná doprava suti a vybouraných hmot bez naložení, ale se složením, uložení na skládku s hrubým urovnáním a s případným poplatekem za skládku - beton, na vzdálenost dle možnosti zhotovitele</t>
  </si>
  <si>
    <t>966199790</t>
  </si>
  <si>
    <t>"POLOŽKA 113202111" 0,205*180</t>
  </si>
  <si>
    <t>"POLOŽKA 129951122" 1,76*12</t>
  </si>
  <si>
    <t>"POLOŽKA 810351811" 0,18*80</t>
  </si>
  <si>
    <t>"POLOŽKA 890211851" 1,76*48</t>
  </si>
  <si>
    <t>998</t>
  </si>
  <si>
    <t>Přesun hmot</t>
  </si>
  <si>
    <t>113</t>
  </si>
  <si>
    <t>998225111</t>
  </si>
  <si>
    <t>Přesun hmot pro komunikace s krytem z kameniva, monolitickým betonovým nebo živičným dopravní vzdálenost do 200 m jakékoliv délky objektu</t>
  </si>
  <si>
    <t>-1509816203</t>
  </si>
  <si>
    <t>https://podminky.urs.cz/item/CS_URS_2025_01/998225111</t>
  </si>
  <si>
    <t>SO 140,150,160 - MÍSTNÍ KOMUNIKACE A CHODNÍKY PRO PĚŠÍ VČETNĚ ODVODNĚNÍ</t>
  </si>
  <si>
    <t>005 74 155</t>
  </si>
  <si>
    <t>Obec Letkov</t>
  </si>
  <si>
    <t xml:space="preserve">    3 - Svislé a kompletní konstrukce</t>
  </si>
  <si>
    <t>113105113</t>
  </si>
  <si>
    <t>Rozebrání dlažeb z lomového kamene s přemístěním hmot na skládku na vzdálenost do 3 m nebo s naložením na dopravní prostředek, kladených do cementové malty se spárami zalitými cementovou maltou</t>
  </si>
  <si>
    <t>-806956946</t>
  </si>
  <si>
    <t>https://podminky.urs.cz/item/CS_URS_2025_01/113105113</t>
  </si>
  <si>
    <t>"STÁVAJÍCÍ VJEZD" 16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</si>
  <si>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</si>
  <si>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</si>
  <si>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757310335</t>
  </si>
  <si>
    <t>https://podminky.urs.cz/item/CS_URS_2025_01/113106123</t>
  </si>
  <si>
    <t>"STÁVAJÍCÍ CHODNÍKY V TRASE" 450</t>
  </si>
  <si>
    <t>113106190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</si>
  <si>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vyplněnými kamenivem</t>
  </si>
  <si>
    <t>-368311497</t>
  </si>
  <si>
    <t>https://podminky.urs.cz/item/CS_URS_2025_01/113106190</t>
  </si>
  <si>
    <t>"STÁVAJÍCÍ AUTOBUSOVÉ ZASTÁVKY V TRASE" 12*3*1,5</t>
  </si>
  <si>
    <t>"STÁVAJÍCÍ PODKLAD KOMUNIKACE" 565</t>
  </si>
  <si>
    <t>"STÁVAJÍCÍ PODKLAD CHODNÍKŮ" 16+450+54+50</t>
  </si>
  <si>
    <t>"STÁVAJÍCÍ VJEZDY NA POZEMKY RD" 795</t>
  </si>
  <si>
    <t>-1768485920</t>
  </si>
  <si>
    <t>"STÁVAJÍCÍ KRYT KOMUNIKACE - ZAS T4" 635</t>
  </si>
  <si>
    <t>113107336</t>
  </si>
  <si>
    <t>Odstranění podkladů nebo krytů strojně plochy jednotlivě do 50 m2 s přemístěním hmot na skládku na vzdálenost do 3 m nebo s naložením na dopravní prostředek z betonu vyztuženého sítěmi, o tl. vrstvy přes 100 do 150 mm</t>
  </si>
  <si>
    <t>-1687276672</t>
  </si>
  <si>
    <t>https://podminky.urs.cz/item/CS_URS_2025_01/113107336</t>
  </si>
  <si>
    <t>"STÁVAJÍCÍ CHODNÍKY V TRASE" 50</t>
  </si>
  <si>
    <t>"STÁVAJÍCÍ KRYT KOMUNIKACE A CHODNÍKŮ - ZAS T3" 635</t>
  </si>
  <si>
    <t>-1206478640</t>
  </si>
  <si>
    <t>"STÁVAJÍCÍ OBRUBY V TRASE" 390</t>
  </si>
  <si>
    <t>"MÍSTNÍ KOMUNIKACE A CHODNÍKY - URČENO Z PŘÍČNÝCH ŘEZŮ" 1880</t>
  </si>
  <si>
    <t>"SANACE ZEMNÍ PLÁNĚ" 0,2*7829+0,1*7144</t>
  </si>
  <si>
    <t>0,2*(4160+14+48)</t>
  </si>
  <si>
    <t>"ULIČNÍ VPUSTI" 1,5*1,5*1,5*4</t>
  </si>
  <si>
    <t>"PŘÍPOJKY UV" 0,8*1,5*40</t>
  </si>
  <si>
    <t>"ODVOZ NA MEZISKLÁDKU - PRO TERÉNNÍ ÚPRAVY" 1830*0,1+66</t>
  </si>
  <si>
    <t>"ODVOZ NA STAVBU - PRO TERÉNNÍ ÚPRAVY" 1830*0,1+66</t>
  </si>
  <si>
    <t>"POLOŽKA 113107222" 0,2*1930*0,4</t>
  </si>
  <si>
    <t>"POLOŽKA 122257204" 4160*0,4</t>
  </si>
  <si>
    <t>"POLOŽKA 131251100" 14*0,4</t>
  </si>
  <si>
    <t>"POLOŽKA 132251101" 48*0,4</t>
  </si>
  <si>
    <t>"TERÉNNÍ ÚPRAVY" -1830*0,1-66</t>
  </si>
  <si>
    <t>"POLOŽKA 113107222" 0,2*1930*0,6</t>
  </si>
  <si>
    <t>"POLOŽKA 122257204" 4160*0,6</t>
  </si>
  <si>
    <t>"POLOŽKA 131251100" 14*0,6</t>
  </si>
  <si>
    <t>"POLOŽKA 132251101" 48*0,6</t>
  </si>
  <si>
    <t>1236262190</t>
  </si>
  <si>
    <t>"NEBEZPEČNÁ ZEMINA A KAMENÍ" 1,8*2765</t>
  </si>
  <si>
    <t>"SO 120 TRASA B - DOSYP CHODNÍKŮ" 66</t>
  </si>
  <si>
    <t>"ULIČNÍ VPUSTI" 1*4</t>
  </si>
  <si>
    <t>"PŘÍPOJKY UV" 0,8*1*40</t>
  </si>
  <si>
    <t>36*2 'Přepočtené koeficientem množství</t>
  </si>
  <si>
    <t>"PŘÍPOJKY UV" 0,8*0,4*40</t>
  </si>
  <si>
    <t>13*2 'Přepočtené koeficientem množství</t>
  </si>
  <si>
    <t>"VOZOVKA - SO 140 MÍSTNÍ KOMUNIKACE" 685</t>
  </si>
  <si>
    <t>"CHODNÍK - SO 110 TRASA A" 1320</t>
  </si>
  <si>
    <t>"CHODNÍK - SO 120 TRASA B" 1165</t>
  </si>
  <si>
    <t>"CHODNÍK - SO 140 MÍSTNÍ KOMUNIKACE" 295</t>
  </si>
  <si>
    <t>"KONTRASTNÍ NEHMATNÝ PÁS - SO 110 TRASA A" 15</t>
  </si>
  <si>
    <t>"KONTRASTNÍ NEHMATNÝ PÁS - SO 120 TRASA B" 5</t>
  </si>
  <si>
    <t>"KONTRASTNÍ NEHMATNÝ PÁS - SO 140 MÍSTNÍ KOMUNIKACE" 6</t>
  </si>
  <si>
    <t>"VAROVNÝ A SIGNÁLNÍ PÁS - SO 110 TRASA A" 16</t>
  </si>
  <si>
    <t>"VAROVNÝ A SIGNÁLNÍ PÁS - SO 120 TRASA B" 11</t>
  </si>
  <si>
    <t>"VAROVNÝ A SIGNÁLNÍ PÁS - SO 140 MÍSTNÍ KOMUNIKACE" 3</t>
  </si>
  <si>
    <t>"PARKOVACÍ STÁNÍ - SO 110 TRASA A" 135</t>
  </si>
  <si>
    <t>"VJEZDY NA POZEMKY RD - SO 110 TRASA A" 1045</t>
  </si>
  <si>
    <t>"VJEZDY NA POZEMKY RD - SO 120 TRASA B" 465</t>
  </si>
  <si>
    <t>"VJEZDY NA POZEMKY RD - SO 140 MÍSTNÍ KOMUNIKACE" 45</t>
  </si>
  <si>
    <t>"VAROVNÝ A SIGNÁLNÍ PÁS - SO 110 TRASA A" 114</t>
  </si>
  <si>
    <t>"VAROVNÝ A SIGNÁLNÍ PÁS - SO 120 TRASA B" 79</t>
  </si>
  <si>
    <t>"VAROVNÝ A SIGNÁLNÍ PÁS - SO 140 MÍSTNÍ KOMUNIKACE" 57</t>
  </si>
  <si>
    <t>"UMĚLÁ VODÍCÍ LINIE - SO 110 TRASA A" 18</t>
  </si>
  <si>
    <t>"UMĚLÁ VODÍCÍ LINIE - SO 120 TRASA B" 6</t>
  </si>
  <si>
    <t>"DLAŽEBNÍ KOSTKY 10/10 - SO 140 MÍSTNÍ KOMUNIKACE" 20</t>
  </si>
  <si>
    <t>"LOŽE PRO OBRUBY" 0,5*(85+1790+60+180)+0,3*2005</t>
  </si>
  <si>
    <t>"SO 110 TRASA A" 1400</t>
  </si>
  <si>
    <t>"SO 120 TRASA B" 370</t>
  </si>
  <si>
    <t>"SO 140 MÍSTNÍ KOMUNIKACE" 60</t>
  </si>
  <si>
    <t>-311315789</t>
  </si>
  <si>
    <t>"SO 110 TRASA A" 1400*0,1*1,6</t>
  </si>
  <si>
    <t>"SO 120 TRASA B" 370*0,1*1,6</t>
  </si>
  <si>
    <t>"SO 140 MÍSTNÍ KOMUNIKACE" 60*0,1*1,6</t>
  </si>
  <si>
    <t>1830*0,02 'Přepočtené koeficientem množství</t>
  </si>
  <si>
    <t>Svislé a kompletní konstrukce</t>
  </si>
  <si>
    <t>339921132</t>
  </si>
  <si>
    <t>Osazování palisád betonových v řadě se zabetonováním výšky palisády přes 500 do 1000 mm</t>
  </si>
  <si>
    <t>-2126101949</t>
  </si>
  <si>
    <t>https://podminky.urs.cz/item/CS_URS_2025_01/339921132</t>
  </si>
  <si>
    <t>"SO 110 TRASA A" 15,5</t>
  </si>
  <si>
    <t>59228414</t>
  </si>
  <si>
    <t>palisáda tyčová kruhová betonová 175x200mm v 1000mm přírodní</t>
  </si>
  <si>
    <t>178411943</t>
  </si>
  <si>
    <t>16*5,715 'Přepočtené koeficientem množství</t>
  </si>
  <si>
    <t>348942142</t>
  </si>
  <si>
    <t>Zábradlí ocelové přímé nebo v oblouku výšky 1,1 m ze sloupků z válcovaných tyčí I č.10-12 s osazením do vynechaných otvorů ze tří vodorovných trubek průměru 51 mm</t>
  </si>
  <si>
    <t>-55150254</t>
  </si>
  <si>
    <t>https://podminky.urs.cz/item/CS_URS_2025_01/348942142</t>
  </si>
  <si>
    <t>"PŘÍPOJKY UV" 0,8*0,1*40</t>
  </si>
  <si>
    <t>"PARKOVACÍ STÁNÍ - SO 110 TRASA A" 135*2</t>
  </si>
  <si>
    <t>"VJEZDY NA POZEMKY RD - SO 110 TRASA A" 1045*2</t>
  </si>
  <si>
    <t>"VJEZDY NA POZEMKY RD - SO 120 TRASA B" 465*2</t>
  </si>
  <si>
    <t>"VJEZDY NA POZEMKY RD - SO 140 MÍSTNÍ KOMUNIKACE" 45*2</t>
  </si>
  <si>
    <t>"VAROVNÝ A SIGNÁLNÍ PÁS - SO 110 TRASA A" 114*2</t>
  </si>
  <si>
    <t>"VAROVNÝ A SIGNÁLNÍ PÁS - SO 120 TRASA B" 79*2</t>
  </si>
  <si>
    <t>"VAROVNÝ A SIGNÁLNÍ PÁS - SO 140 MÍSTNÍ KOMUNIKACE" 57*2</t>
  </si>
  <si>
    <t>"UMĚLÁ VODÍCÍ LINIE - SO 110 TRASA A" 18*2</t>
  </si>
  <si>
    <t>"UMĚLÁ VODÍCÍ LINIE - SO 120 TRASA B" 6*2</t>
  </si>
  <si>
    <t>"LOŽE PRO OBRUBY" 0,3*2005</t>
  </si>
  <si>
    <t>"SO 140 MÍSTNÍ KOMUNIKACE + LOŽE PRO OBRUBY" 685+0,4*(85+1790+60+180)</t>
  </si>
  <si>
    <t>"SO 140 MÍSTNÍ KOMUNIKACE + LOŽE PRO OBRUBY" 685+0,3*(85+1790+60+180)</t>
  </si>
  <si>
    <t>"SO 140 MÍSTNÍ KOMUNIKACE" 685</t>
  </si>
  <si>
    <t>"SO 140 MÍSTNÍ KOMUNIKACE" 20</t>
  </si>
  <si>
    <t>20*1,02 'Přepočtené koeficientem množství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</si>
  <si>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</si>
  <si>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</si>
  <si>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1908588354</t>
  </si>
  <si>
    <t>https://podminky.urs.cz/item/CS_URS_2025_01/596211113</t>
  </si>
  <si>
    <t>59245015</t>
  </si>
  <si>
    <t>dlažba zámková betonová tvaru I 200x165mm tl 60mm přírodní</t>
  </si>
  <si>
    <t>-1045320567</t>
  </si>
  <si>
    <t>"CHODNÍK - SO 110 TRASA A" 1320*1,01</t>
  </si>
  <si>
    <t>"CHODNÍK - SO 120 TRASA B" 1165*1,01</t>
  </si>
  <si>
    <t>"CHODNÍK - SO 140 MÍSTNÍ KOMUNIKACE" 295*1,01</t>
  </si>
  <si>
    <t>59245012</t>
  </si>
  <si>
    <t>dlažba zámková betonová tvaru I 200x165mm tl 60mm barevná</t>
  </si>
  <si>
    <t>-222092467</t>
  </si>
  <si>
    <t>"KONTRASTNÍ NEHMATNÝ PÁS - SO 110 TRASA A" 15*1,01</t>
  </si>
  <si>
    <t>"KONTRASTNÍ NEHMATNÝ PÁS - SO 120 TRASA B" 5*1,01</t>
  </si>
  <si>
    <t>"KONTRASTNÍ NEHMATNÝ PÁS - SO 140 MÍSTNÍ KOMUNIKACE" 6*1,01</t>
  </si>
  <si>
    <t>59245006</t>
  </si>
  <si>
    <t>dlažba pro nevidomé betonová 200x100mm tl 60mm barevná</t>
  </si>
  <si>
    <t>930668307</t>
  </si>
  <si>
    <t>"VAROVNÝ A SIGNÁLNÍ PÁS - SO 110 TRASA A" 16*1,01</t>
  </si>
  <si>
    <t>"VAROVNÝ A SIGNÁLNÍ PÁS - SO 120 TRASA B" 11*1,01</t>
  </si>
  <si>
    <t>"VAROVNÝ A SIGNÁLNÍ PÁS - SO 140 MÍSTNÍ KOMUNIKACE" 3*1,01</t>
  </si>
  <si>
    <t>596211213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</si>
  <si>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</si>
  <si>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-1711894516</t>
  </si>
  <si>
    <t>https://podminky.urs.cz/item/CS_URS_2025_01/596211213</t>
  </si>
  <si>
    <t>59245013</t>
  </si>
  <si>
    <t>dlažba zámková betonová tvaru I 200x165mm tl 80mm přírodní</t>
  </si>
  <si>
    <t>-1946805407</t>
  </si>
  <si>
    <t>"PARKOVACÍ STÁNÍ - SO 110 TRASA A" 134*1,01</t>
  </si>
  <si>
    <t>"VJEZDY NA POZEMKY RD - SO 110 TRASA A" 1045*1,01</t>
  </si>
  <si>
    <t>"VJEZDY NA POZEMKY RD - SO 120 TRASA B" 465*1,01</t>
  </si>
  <si>
    <t>"VJEZDY NA POZEMKY RD - SO 140 MÍSTNÍ KOMUNIKACE" 45*1,01</t>
  </si>
  <si>
    <t>59245010</t>
  </si>
  <si>
    <t>dlažba zámková betonová tvaru I 200x165mm tl 80mm barevná</t>
  </si>
  <si>
    <t>477028306</t>
  </si>
  <si>
    <t>"PARKOVACÍ STÁNÍ - SO 110 TRASA A" 1*1,01</t>
  </si>
  <si>
    <t>59245226</t>
  </si>
  <si>
    <t>dlažba pro nevidomé betonová 200x100mm tl 80mm barevná</t>
  </si>
  <si>
    <t>-1381992080</t>
  </si>
  <si>
    <t>"VAROVNÝ A SIGNÁLNÍ PÁS - SO 110 TRASA A" 114*1,01</t>
  </si>
  <si>
    <t>"VAROVNÝ A SIGNÁLNÍ PÁS - SO 120 TRASA B" 79*1,01</t>
  </si>
  <si>
    <t>"VAROVNÝ A SIGNÁLNÍ PÁS - SO 140 MÍSTNÍ KOMUNIKACE" 57*1,01</t>
  </si>
  <si>
    <t>59246088</t>
  </si>
  <si>
    <t>dlažba pro nevidomé betonová 200x200mm tl 80mm barevná</t>
  </si>
  <si>
    <t>59096164</t>
  </si>
  <si>
    <t>"UMĚLÁ VODÍCÍ LINIE - SO 110 TRASA A" 18*1,01</t>
  </si>
  <si>
    <t>"UMĚLÁ VODÍCÍ LINIE - SO 120 TRASA B" 6*1,01</t>
  </si>
  <si>
    <t>"STÁVAJÍCÍ UV V TRASE" 10*2</t>
  </si>
  <si>
    <t>"PŘÍPOJKY UV" 4*10</t>
  </si>
  <si>
    <t>40*1,03 'Přepočtené koeficientem množství</t>
  </si>
  <si>
    <t>"UV" 6*4</t>
  </si>
  <si>
    <t>"ZAÚSTĚNÍ DRENÁŽE" 4</t>
  </si>
  <si>
    <t>"STÁVAJÍCÍ UV V TRASE" 8</t>
  </si>
  <si>
    <t>"STÁVAJÍCÍ POKLOPY V TRASE" 9</t>
  </si>
  <si>
    <t>"STÁVAJÍCÍ UV V TRASE" 10</t>
  </si>
  <si>
    <t>"SO 140 MÍSTNÍ KOMUNIKACE" 4</t>
  </si>
  <si>
    <t>"ZASLEPENÍ PŘÍPOJEK STÁVAJÍCÍCH UV V TRASE" 10*0,2</t>
  </si>
  <si>
    <t>911381812</t>
  </si>
  <si>
    <t>Odstranění silničního betonového svodidla s naložením na dopravní prostředek délky 2 m, výšky 0,8 m</t>
  </si>
  <si>
    <t>1509781072</t>
  </si>
  <si>
    <t>https://podminky.urs.cz/item/CS_URS_2025_01/911381812</t>
  </si>
  <si>
    <t>"STÁVAJÍCÍ SVODIDLO V TRASE" 10</t>
  </si>
  <si>
    <t>1+2+5+1</t>
  </si>
  <si>
    <t>"VIZ. PŘÍLOHA PD - DOPRAVNÍ ZNAČENÍ" 1</t>
  </si>
  <si>
    <t>40445643</t>
  </si>
  <si>
    <t>informativní značky jiné IJ1-IJ3, IJ4c-IJ16 500x700mm</t>
  </si>
  <si>
    <t>-156890083</t>
  </si>
  <si>
    <t>"VIZ. PŘÍLOHA PD - DOPRAVNÍ ZNAČENÍ" 38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</si>
  <si>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</si>
  <si>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</si>
  <si>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-2137170522</t>
  </si>
  <si>
    <t>https://podminky.urs.cz/item/CS_URS_2025_01/916131113</t>
  </si>
  <si>
    <t>"SO 110 TRASA A" 45+6</t>
  </si>
  <si>
    <t>"SO 120 TRASA B" 15+2</t>
  </si>
  <si>
    <t>"SO 140 MÍSTNÍ KOMUNIKACE" 15+2</t>
  </si>
  <si>
    <t>59217041</t>
  </si>
  <si>
    <t>obrubník betonový bezbariérový přímý 290mm</t>
  </si>
  <si>
    <t>-1993713077</t>
  </si>
  <si>
    <t>"SO 110 TRASA A" 45*1,02</t>
  </si>
  <si>
    <t>"SO 120 TRASA B" 15*1,02</t>
  </si>
  <si>
    <t>"SO 140 MÍSTNÍ KOMUNIKACE" 15*1,02</t>
  </si>
  <si>
    <t>59217093</t>
  </si>
  <si>
    <t>obrubník betonový bezbarierový přechodový 250-290mm</t>
  </si>
  <si>
    <t>663185645</t>
  </si>
  <si>
    <t>"SO 110 TRASA A" 6*1,02</t>
  </si>
  <si>
    <t>"SO 120 TRASA B" 2*1,02</t>
  </si>
  <si>
    <t>"SO 140 MÍSTNÍ KOMUNIKACE" 2*1,02</t>
  </si>
  <si>
    <t>"SO 110 TRASA A" 810+330</t>
  </si>
  <si>
    <t>"SO 120 TRASA B" 250+175</t>
  </si>
  <si>
    <t>"SO 140 MÍSTNÍ KOMUNIKACE" 200+25</t>
  </si>
  <si>
    <t>"SO 110 TRASA A" 794*1,02</t>
  </si>
  <si>
    <t>"SO 120 TRASA B" 250*1,02</t>
  </si>
  <si>
    <t>"SO 140 MÍSTNÍ KOMUNIKACE" 200*1,02</t>
  </si>
  <si>
    <t>59217029</t>
  </si>
  <si>
    <t>obrubník silniční betonový nájezdový 1000x150x150mm</t>
  </si>
  <si>
    <t>1416120572</t>
  </si>
  <si>
    <t>"SO 110 TRASA A" 330*1,02</t>
  </si>
  <si>
    <t>"SO 120 TRASA B" 175*1,02</t>
  </si>
  <si>
    <t>"SO 140 MÍSTNÍ KOMUNIKACE" 25*1,02</t>
  </si>
  <si>
    <t>"SO 110 TRASA A" 16*1,02</t>
  </si>
  <si>
    <t>916133112</t>
  </si>
  <si>
    <t>Osazení silničního obrubníku ke kruhovým objezdům se zřízením lože tl. do 150 mm, s vyplněním a zatřením spár cementovou maltou betonového, do lože z betonu prostého s boční opěrou</t>
  </si>
  <si>
    <t>1024311235</t>
  </si>
  <si>
    <t>https://podminky.urs.cz/item/CS_URS_2025_01/916133112</t>
  </si>
  <si>
    <t>"SO 110 TRASA A" 60</t>
  </si>
  <si>
    <t>59217075</t>
  </si>
  <si>
    <t>obrubník silniční obloukový betonový R 1-16m 300x300mm</t>
  </si>
  <si>
    <t>1779380746</t>
  </si>
  <si>
    <t>60*1,02 'Přepočtené koeficientem množství</t>
  </si>
  <si>
    <t>"SO 110 TRASA A" 1280</t>
  </si>
  <si>
    <t>"SO 120 TRASA B" 580</t>
  </si>
  <si>
    <t>"SO 140 MÍSTNÍ KOMUNIKACE" 145</t>
  </si>
  <si>
    <t>2005*1,02 'Přepočtené koeficientem množství</t>
  </si>
  <si>
    <t>"SO 110 TRASA A" 50</t>
  </si>
  <si>
    <t>"SO 120 TRASA B" 55</t>
  </si>
  <si>
    <t>"SO 140 MÍSTNÍ KOMUNIKACE" 75</t>
  </si>
  <si>
    <t>100*1,02 'Přepočtené koeficientem množství</t>
  </si>
  <si>
    <t>5*1,02 'Přepočtené koeficientem množství</t>
  </si>
  <si>
    <t>1920095466</t>
  </si>
  <si>
    <t>0,4*0,1*(85+1790+60+180)</t>
  </si>
  <si>
    <t>0,3*0,1*2005</t>
  </si>
  <si>
    <t>-830917948</t>
  </si>
  <si>
    <t>114</t>
  </si>
  <si>
    <t>115</t>
  </si>
  <si>
    <t>9+3+1</t>
  </si>
  <si>
    <t>116</t>
  </si>
  <si>
    <t>685*2</t>
  </si>
  <si>
    <t>117</t>
  </si>
  <si>
    <t>966001213</t>
  </si>
  <si>
    <t>Odstranění nástěnky stabilní zabetonované</t>
  </si>
  <si>
    <t>2055926969</t>
  </si>
  <si>
    <t>https://podminky.urs.cz/item/CS_URS_2025_01/966001213</t>
  </si>
  <si>
    <t>"STÁVAJÍCÍ NÁSTĚNKA V TRASE" 1</t>
  </si>
  <si>
    <t>118</t>
  </si>
  <si>
    <t>966001311</t>
  </si>
  <si>
    <t>Odstranění odpadkového koše s betonovou patkou</t>
  </si>
  <si>
    <t>1599470038</t>
  </si>
  <si>
    <t>https://podminky.urs.cz/item/CS_URS_2025_01/966001311</t>
  </si>
  <si>
    <t>"STÁVAJÍCÍ KOŠE V TRASE" 5</t>
  </si>
  <si>
    <t>119</t>
  </si>
  <si>
    <t>120</t>
  </si>
  <si>
    <t>121</t>
  </si>
  <si>
    <t>966008111</t>
  </si>
  <si>
    <t>Bourání trubního propustku s odklizením a uložením vybouraného materiálu na skládku na vzdálenost do 3 m nebo s naložením na dopravní prostředek z trub betonových nebo železobetonových DN do 300 mm</t>
  </si>
  <si>
    <t>1291173350</t>
  </si>
  <si>
    <t>https://podminky.urs.cz/item/CS_URS_2025_01/966008111</t>
  </si>
  <si>
    <t>"STÁVAJÍCÍ PROPUSTKY V TRASE" 6</t>
  </si>
  <si>
    <t>122</t>
  </si>
  <si>
    <t>966008311</t>
  </si>
  <si>
    <t>Bourání trubního propustku s odklizením a uložením vybouraného materiálu na skládku na vzdálenost do 3 m nebo s naložením na dopravní prostředek čela z betonu železového</t>
  </si>
  <si>
    <t>-1255052305</t>
  </si>
  <si>
    <t>https://podminky.urs.cz/item/CS_URS_2025_01/966008311</t>
  </si>
  <si>
    <t>"STÁVAJÍCÍ ČELA PROPUSTKŮ V TRASE" 5*3*0,5*1</t>
  </si>
  <si>
    <t>123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</si>
  <si>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</si>
  <si>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</si>
  <si>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-877336562</t>
  </si>
  <si>
    <t>https://podminky.urs.cz/item/CS_URS_2025_01/979054451</t>
  </si>
  <si>
    <t>124</t>
  </si>
  <si>
    <t>979094441</t>
  </si>
  <si>
    <t>Očištění vybouraných prvků komunikací od spojovacího materiálu s odklizením a uložením očištěných hmot a spojovacího materiálu na skládku na vzdálenost do 10 m silničních dílců s původním vyplněním spár kamenivem těženým</t>
  </si>
  <si>
    <t>-1809167645</t>
  </si>
  <si>
    <t>https://podminky.urs.cz/item/CS_URS_2025_01/979094441</t>
  </si>
  <si>
    <t>125</t>
  </si>
  <si>
    <t>"POLOŽKA 113154558" 0,230*635</t>
  </si>
  <si>
    <t>126</t>
  </si>
  <si>
    <t>Vodorovná doprava suti a vybouraných hmot bez naložení, ale se složením, uložení na skládku s hrubým urovnáním - asfalt s dehtem ZAS T4, na vzdálenost dle možností zhotovitele</t>
  </si>
  <si>
    <t>"POLOŽKA 113107242 - TL. 80 MM" 0,184*635</t>
  </si>
  <si>
    <t>127</t>
  </si>
  <si>
    <t>-733713516</t>
  </si>
  <si>
    <t>"ZAS T4" 117</t>
  </si>
  <si>
    <t>128</t>
  </si>
  <si>
    <t>"POLOŽKA 113105113" 0,586*16</t>
  </si>
  <si>
    <t>"POLOŽKA 113106123" 0,26*450</t>
  </si>
  <si>
    <t>"POLOŽKA 113106190" 0,4*54</t>
  </si>
  <si>
    <t>"POLOŽKA 113107336" 0,33*50</t>
  </si>
  <si>
    <t>"POLOŽKA 113202111" 0,205*390</t>
  </si>
  <si>
    <t>"POLOŽKA 129951122" 1,76*2</t>
  </si>
  <si>
    <t>"POLOŽKA 810351811" 0,18*20</t>
  </si>
  <si>
    <t>"POLOŽKA 890211851" 1,76*8</t>
  </si>
  <si>
    <t>"POLOŽKA 911381812" 0,556*10</t>
  </si>
  <si>
    <t>"POLOŽKA 966008111" 0,753*6</t>
  </si>
  <si>
    <t>"POLOŽKA 966008311" 2,4*8</t>
  </si>
  <si>
    <t>129</t>
  </si>
  <si>
    <t>998223011</t>
  </si>
  <si>
    <t>Přesun hmot pro pozemní komunikace s krytem dlážděným dopravní vzdálenost do 200 m jakékoliv délky objektu</t>
  </si>
  <si>
    <t>1721443006</t>
  </si>
  <si>
    <t>https://podminky.urs.cz/item/CS_URS_2025_01/998223011</t>
  </si>
  <si>
    <t>SO 900 - VEDLEJŠÍ ROZPOČTOVÉ NÁKLADY</t>
  </si>
  <si>
    <t>SÚS PK, p.o. + Obec Letkov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</si>
  <si>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</si>
  <si>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</si>
  <si>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</si>
  <si>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</si>
  <si>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</si>
  <si>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</si>
  <si>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</si>
  <si>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</si>
  <si>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</si>
  <si>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</si>
  <si>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012164000</t>
  </si>
  <si>
    <t>Vytyčení a zaměření inženýrských sítí</t>
  </si>
  <si>
    <t>kpl.</t>
  </si>
  <si>
    <t>1024</t>
  </si>
  <si>
    <t>-1427937541</t>
  </si>
  <si>
    <t>https://podminky.urs.cz/item/CS_URS_2025_01/012164000</t>
  </si>
  <si>
    <t>012234000</t>
  </si>
  <si>
    <t>Vytyčení obvodu stavby</t>
  </si>
  <si>
    <t>183474082</t>
  </si>
  <si>
    <t>https://podminky.urs.cz/item/CS_URS_2025_01/012234000</t>
  </si>
  <si>
    <t>012344000</t>
  </si>
  <si>
    <t>Vytyčovací práce</t>
  </si>
  <si>
    <t>-1093897844</t>
  </si>
  <si>
    <t>https://podminky.urs.cz/item/CS_URS_2025_01/012344000</t>
  </si>
  <si>
    <t>012354000</t>
  </si>
  <si>
    <t>Zaměření a výpočet kubatur stavebních (zemních) prací</t>
  </si>
  <si>
    <t>-1362691842</t>
  </si>
  <si>
    <t>https://podminky.urs.cz/item/CS_URS_2025_01/012354000</t>
  </si>
  <si>
    <t>012414000</t>
  </si>
  <si>
    <t>Geometrický plán</t>
  </si>
  <si>
    <t>312210616</t>
  </si>
  <si>
    <t>https://podminky.urs.cz/item/CS_URS_2025_01/012414000</t>
  </si>
  <si>
    <t>P</t>
  </si>
  <si>
    <t>Poznámka k položce:_x000D_
Geometrický plán pro majetkoprávní vypořádání potvrzený příslušným katastrálním úřadem v 10 vyhotoveních, geometrický plán bude v souladu s příslušnou technickou mapou daného území, je-li technická mapa vyhotovena, a dále vyhotovení geometrických plánů pro vymezení rozsahu věcných břemen.</t>
  </si>
  <si>
    <t>012434000</t>
  </si>
  <si>
    <t>Geodetická aktualizační dokumentace (GAD DTM)</t>
  </si>
  <si>
    <t>2124850291</t>
  </si>
  <si>
    <t>https://podminky.urs.cz/item/CS_URS_2025_01/012434000</t>
  </si>
  <si>
    <t>Poznámka k položce:_x000D_
Geodetická část dokumentace skutečného provedení stavby bude zpracována v souladu s Vyhláškou č. 393/2020 Sb., o digitální technické mapě kraje (vyhláška o DTM) včetně příloh, v platném znění, v aktuálně platné verzi výměnného formátu JVF DTM dle uvedené vyhlášky. Struktura předávaných údajů vedených o objektech a zařízeních, které jsou obsahem DTM kraje, tj. objektů ZPS, ale i objektů DI i TI ve vlastnictví objednatele, bude vždy v souladu s uvedenou vyhláškou včetně jejích příloh.</t>
  </si>
  <si>
    <t>012444000</t>
  </si>
  <si>
    <t>Geodetické měření skutečného provedení stavby</t>
  </si>
  <si>
    <t>1657359133</t>
  </si>
  <si>
    <t>https://podminky.urs.cz/item/CS_URS_2025_01/012444000</t>
  </si>
  <si>
    <t>Poznámka k položce:_x000D_
Geodetické zaměření skutečného stavu, provedené v souřadném systému S-JTSK, výškovém systému Bpv., 3. třídě přesnosti a ověřené autorizovaným zeměměřickým inženýrem. Kresba (tzn. výkres) bude vyhotovena v digitální formě ve formátu DGN i JVF a se seznamy souřadnic a výšek v ASCII tvaru a předána na CD nosičích ve 2 kopiích. Zaměření skutečného stavu bude provedeno formou soutisku s katastrální mapou.</t>
  </si>
  <si>
    <t>013254000</t>
  </si>
  <si>
    <t>Dokumentace skutečného provedení stavby</t>
  </si>
  <si>
    <t>-1005253924</t>
  </si>
  <si>
    <t>https://podminky.urs.cz/item/CS_URS_2025_01/013254000</t>
  </si>
  <si>
    <t>Poznámka k položce:_x000D_
Dokumentace skutečného provedení stavby dle příl. 7 vyhl. č. 499/2006 Sb., o dokumentaci staveb, se zakreslením veškerých změn dle skutečného stavu ve 4 vyhotoveních.</t>
  </si>
  <si>
    <t>013274000</t>
  </si>
  <si>
    <t>Pasportizace objektu před započetím prací</t>
  </si>
  <si>
    <t>-781700944</t>
  </si>
  <si>
    <t>https://podminky.urs.cz/item/CS_URS_2025_01/013274000</t>
  </si>
  <si>
    <t>"PŘED ZAHÁJENÍM PRACÍ" 1</t>
  </si>
  <si>
    <t>013284000</t>
  </si>
  <si>
    <t>Pasportizace objektu po provedení prací</t>
  </si>
  <si>
    <t>1299235110</t>
  </si>
  <si>
    <t>https://podminky.urs.cz/item/CS_URS_2025_01/013284000</t>
  </si>
  <si>
    <t>"PRŮBĚŽNĚ PO CELOU DOBU REALIZACE" 1</t>
  </si>
  <si>
    <t>VRN3</t>
  </si>
  <si>
    <t>Zařízení staveniště</t>
  </si>
  <si>
    <t>031203000</t>
  </si>
  <si>
    <t>Terénní úpravy pro zařízení staveniště</t>
  </si>
  <si>
    <t>-1834123494</t>
  </si>
  <si>
    <t>https://podminky.urs.cz/item/CS_URS_2025_01/031203000</t>
  </si>
  <si>
    <t>032103000</t>
  </si>
  <si>
    <t>Náklady na stavební buňky, úpravu stávajících objektů</t>
  </si>
  <si>
    <t>79533139</t>
  </si>
  <si>
    <t>https://podminky.urs.cz/item/CS_URS_2025_01/032103000</t>
  </si>
  <si>
    <t>032503000</t>
  </si>
  <si>
    <t>Skládky na staveništi</t>
  </si>
  <si>
    <t>-1852700376</t>
  </si>
  <si>
    <t>https://podminky.urs.cz/item/CS_URS_2025_01/032503000</t>
  </si>
  <si>
    <t>032903000</t>
  </si>
  <si>
    <t>Náklady na provoz a údržbu vybavení staveniště</t>
  </si>
  <si>
    <t>-1676998747</t>
  </si>
  <si>
    <t>https://podminky.urs.cz/item/CS_URS_2025_01/032903000</t>
  </si>
  <si>
    <t>034203000</t>
  </si>
  <si>
    <t>Opatření na ochranu pozemků sousedních se staveništěm</t>
  </si>
  <si>
    <t>1269409352</t>
  </si>
  <si>
    <t>https://podminky.urs.cz/item/CS_URS_2025_01/034203000</t>
  </si>
  <si>
    <t>034503000</t>
  </si>
  <si>
    <t>Informační tabule na staveništi</t>
  </si>
  <si>
    <t>768864981</t>
  </si>
  <si>
    <t>https://podminky.urs.cz/item/CS_URS_2025_01/034503000</t>
  </si>
  <si>
    <t>039103000</t>
  </si>
  <si>
    <t>Rozebrání, bourání a odvoz zařízení staveniště</t>
  </si>
  <si>
    <t>1109448515</t>
  </si>
  <si>
    <t>https://podminky.urs.cz/item/CS_URS_2025_01/039103000</t>
  </si>
  <si>
    <t>039203000</t>
  </si>
  <si>
    <t>Úprava terénu po zrušení zařízení staveniště</t>
  </si>
  <si>
    <t>405413495</t>
  </si>
  <si>
    <t>https://podminky.urs.cz/item/CS_URS_2025_01/039203000</t>
  </si>
  <si>
    <t>VRN4</t>
  </si>
  <si>
    <t>Inženýrská činnost</t>
  </si>
  <si>
    <t>043002000</t>
  </si>
  <si>
    <t>Zkoušky a ostatní měření</t>
  </si>
  <si>
    <t>-1784053402</t>
  </si>
  <si>
    <t>https://podminky.urs.cz/item/CS_URS_2025_01/043002000</t>
  </si>
  <si>
    <t>VRN7</t>
  </si>
  <si>
    <t>Provozní vlivy</t>
  </si>
  <si>
    <t>072002000AGR</t>
  </si>
  <si>
    <t xml:space="preserve">Silniční provoz - oprava objízdných tras po výstavbě (ACO 11+ 50/70 tl. 50mm + spojovací postřik 0,3 kg/m2 + frézování tl. 50 mm + odvoz na skládku dle možností zhotovitele, uložení na skládku s hrubým urovnáním a s případným poplatekem za skládku - asfalt bez dehtu ZAS T2) </t>
  </si>
  <si>
    <t>-1951817138</t>
  </si>
  <si>
    <t>072103000</t>
  </si>
  <si>
    <t>Silniční provoz - projednání DIO a zajištění DIR</t>
  </si>
  <si>
    <t>-584266225</t>
  </si>
  <si>
    <t>https://podminky.urs.cz/item/CS_URS_2025_01/072103000</t>
  </si>
  <si>
    <t>072203000</t>
  </si>
  <si>
    <t>Silniční provoz - zajištění DIO (dopravní značení)</t>
  </si>
  <si>
    <t>-1949090755</t>
  </si>
  <si>
    <t>https://podminky.urs.cz/item/CS_URS_2025_01/072203000</t>
  </si>
  <si>
    <t>"PO CELOU DOBU REALIZACE" 1</t>
  </si>
  <si>
    <t>VRN9</t>
  </si>
  <si>
    <t>Ostatní náklady</t>
  </si>
  <si>
    <t>094203000</t>
  </si>
  <si>
    <t>Zimní opatření na stavbě</t>
  </si>
  <si>
    <t>1098537249</t>
  </si>
  <si>
    <t>https://podminky.urs.cz/item/CS_URS_2025_01/094203000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</si>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</sst>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5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4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5" fillId="0" borderId="23" xfId="0" applyFont="1" applyBorder="1" applyAlignment="1">
      <alignment horizontal="center" vertical="center"/>
    </xf>
    <xf numFmtId="49" fontId="35" fillId="0" borderId="23" xfId="0" applyNumberFormat="1" applyFont="1" applyBorder="1" applyAlignment="1">
      <alignment horizontal="left" vertical="center" wrapText="1"/>
    </xf>
    <xf numFmtId="0" fontId="35" fillId="0" borderId="23" xfId="0" applyFont="1" applyBorder="1" applyAlignment="1">
      <alignment horizontal="left" vertical="center" wrapText="1"/>
    </xf>
    <xf numFmtId="0" fontId="35" fillId="0" borderId="23" xfId="0" applyFont="1" applyBorder="1" applyAlignment="1">
      <alignment horizontal="center" vertical="center" wrapText="1"/>
    </xf>
    <xf numFmtId="4" fontId="35" fillId="0" borderId="23" xfId="0" applyNumberFormat="1" applyFont="1" applyBorder="1" applyAlignment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8" fillId="0" borderId="1" xfId="0" applyFont="1" applyBorder="1" applyAlignment="1">
      <alignment vertical="top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67151101" TargetMode="External"/><Relationship Id="rId18" Type="http://schemas.openxmlformats.org/officeDocument/2006/relationships/hyperlink" Target="https://podminky.urs.cz/item/CS_URS_2025_01/175151109" TargetMode="External"/><Relationship Id="rId26" Type="http://schemas.openxmlformats.org/officeDocument/2006/relationships/hyperlink" Target="https://podminky.urs.cz/item/CS_URS_2025_01/452386111" TargetMode="External"/><Relationship Id="rId39" Type="http://schemas.openxmlformats.org/officeDocument/2006/relationships/hyperlink" Target="https://podminky.urs.cz/item/CS_URS_2025_01/577134111" TargetMode="External"/><Relationship Id="rId21" Type="http://schemas.openxmlformats.org/officeDocument/2006/relationships/hyperlink" Target="https://podminky.urs.cz/item/CS_URS_2025_01/181411131" TargetMode="External"/><Relationship Id="rId34" Type="http://schemas.openxmlformats.org/officeDocument/2006/relationships/hyperlink" Target="https://podminky.urs.cz/item/CS_URS_2025_01/565135111" TargetMode="External"/><Relationship Id="rId42" Type="http://schemas.openxmlformats.org/officeDocument/2006/relationships/hyperlink" Target="https://podminky.urs.cz/item/CS_URS_2025_01/591141111" TargetMode="External"/><Relationship Id="rId47" Type="http://schemas.openxmlformats.org/officeDocument/2006/relationships/hyperlink" Target="https://podminky.urs.cz/item/CS_URS_2025_01/877310320" TargetMode="External"/><Relationship Id="rId50" Type="http://schemas.openxmlformats.org/officeDocument/2006/relationships/hyperlink" Target="https://podminky.urs.cz/item/CS_URS_2025_01/895941312" TargetMode="External"/><Relationship Id="rId55" Type="http://schemas.openxmlformats.org/officeDocument/2006/relationships/hyperlink" Target="https://podminky.urs.cz/item/CS_URS_2025_01/899132213" TargetMode="External"/><Relationship Id="rId63" Type="http://schemas.openxmlformats.org/officeDocument/2006/relationships/hyperlink" Target="https://podminky.urs.cz/item/CS_URS_2025_01/915231112" TargetMode="External"/><Relationship Id="rId68" Type="http://schemas.openxmlformats.org/officeDocument/2006/relationships/hyperlink" Target="https://podminky.urs.cz/item/CS_URS_2025_01/916991121" TargetMode="External"/><Relationship Id="rId76" Type="http://schemas.openxmlformats.org/officeDocument/2006/relationships/hyperlink" Target="https://podminky.urs.cz/item/CS_URS_2025_01/966006132" TargetMode="External"/><Relationship Id="rId7" Type="http://schemas.openxmlformats.org/officeDocument/2006/relationships/hyperlink" Target="https://podminky.urs.cz/item/CS_URS_2025_01/129951122" TargetMode="External"/><Relationship Id="rId71" Type="http://schemas.openxmlformats.org/officeDocument/2006/relationships/hyperlink" Target="https://podminky.urs.cz/item/CS_URS_2025_01/919731122" TargetMode="External"/><Relationship Id="rId2" Type="http://schemas.openxmlformats.org/officeDocument/2006/relationships/hyperlink" Target="https://podminky.urs.cz/item/CS_URS_2025_01/113107242" TargetMode="External"/><Relationship Id="rId16" Type="http://schemas.openxmlformats.org/officeDocument/2006/relationships/hyperlink" Target="https://podminky.urs.cz/item/CS_URS_2025_01/174251109" TargetMode="External"/><Relationship Id="rId29" Type="http://schemas.openxmlformats.org/officeDocument/2006/relationships/hyperlink" Target="https://podminky.urs.cz/item/CS_URS_2025_01/564851111" TargetMode="External"/><Relationship Id="rId11" Type="http://schemas.openxmlformats.org/officeDocument/2006/relationships/hyperlink" Target="https://podminky.urs.cz/item/CS_URS_2025_01/162351104" TargetMode="External"/><Relationship Id="rId24" Type="http://schemas.openxmlformats.org/officeDocument/2006/relationships/hyperlink" Target="https://podminky.urs.cz/item/CS_URS_2025_01/451572111" TargetMode="External"/><Relationship Id="rId32" Type="http://schemas.openxmlformats.org/officeDocument/2006/relationships/hyperlink" Target="https://podminky.urs.cz/item/CS_URS_2025_01/564952111" TargetMode="External"/><Relationship Id="rId37" Type="http://schemas.openxmlformats.org/officeDocument/2006/relationships/hyperlink" Target="https://podminky.urs.cz/item/CS_URS_2025_01/577145112" TargetMode="External"/><Relationship Id="rId40" Type="http://schemas.openxmlformats.org/officeDocument/2006/relationships/hyperlink" Target="https://podminky.urs.cz/item/CS_URS_2025_01/581141215" TargetMode="External"/><Relationship Id="rId45" Type="http://schemas.openxmlformats.org/officeDocument/2006/relationships/hyperlink" Target="https://podminky.urs.cz/item/CS_URS_2025_01/871313121" TargetMode="External"/><Relationship Id="rId53" Type="http://schemas.openxmlformats.org/officeDocument/2006/relationships/hyperlink" Target="https://podminky.urs.cz/item/CS_URS_2025_01/899132112" TargetMode="External"/><Relationship Id="rId58" Type="http://schemas.openxmlformats.org/officeDocument/2006/relationships/hyperlink" Target="https://podminky.urs.cz/item/CS_URS_2025_01/899623171" TargetMode="External"/><Relationship Id="rId66" Type="http://schemas.openxmlformats.org/officeDocument/2006/relationships/hyperlink" Target="https://podminky.urs.cz/item/CS_URS_2025_01/916231213" TargetMode="External"/><Relationship Id="rId74" Type="http://schemas.openxmlformats.org/officeDocument/2006/relationships/hyperlink" Target="https://podminky.urs.cz/item/CS_URS_2025_01/919794441" TargetMode="External"/><Relationship Id="rId79" Type="http://schemas.openxmlformats.org/officeDocument/2006/relationships/hyperlink" Target="https://podminky.urs.cz/item/CS_URS_2025_01/997221665" TargetMode="External"/><Relationship Id="rId5" Type="http://schemas.openxmlformats.org/officeDocument/2006/relationships/hyperlink" Target="https://podminky.urs.cz/item/CS_URS_2025_01/122257204" TargetMode="External"/><Relationship Id="rId61" Type="http://schemas.openxmlformats.org/officeDocument/2006/relationships/hyperlink" Target="https://podminky.urs.cz/item/CS_URS_2025_01/914511112" TargetMode="External"/><Relationship Id="rId10" Type="http://schemas.openxmlformats.org/officeDocument/2006/relationships/hyperlink" Target="https://podminky.urs.cz/item/CS_URS_2025_01/132251104" TargetMode="External"/><Relationship Id="rId19" Type="http://schemas.openxmlformats.org/officeDocument/2006/relationships/hyperlink" Target="https://podminky.urs.cz/item/CS_URS_2025_01/181152302" TargetMode="External"/><Relationship Id="rId31" Type="http://schemas.openxmlformats.org/officeDocument/2006/relationships/hyperlink" Target="https://podminky.urs.cz/item/CS_URS_2025_01/564871111" TargetMode="External"/><Relationship Id="rId44" Type="http://schemas.openxmlformats.org/officeDocument/2006/relationships/hyperlink" Target="https://podminky.urs.cz/item/CS_URS_2025_01/810351811" TargetMode="External"/><Relationship Id="rId52" Type="http://schemas.openxmlformats.org/officeDocument/2006/relationships/hyperlink" Target="https://podminky.urs.cz/item/CS_URS_2025_01/895941332" TargetMode="External"/><Relationship Id="rId60" Type="http://schemas.openxmlformats.org/officeDocument/2006/relationships/hyperlink" Target="https://podminky.urs.cz/item/CS_URS_2025_01/914431112" TargetMode="External"/><Relationship Id="rId65" Type="http://schemas.openxmlformats.org/officeDocument/2006/relationships/hyperlink" Target="https://podminky.urs.cz/item/CS_URS_2025_01/916131213" TargetMode="External"/><Relationship Id="rId73" Type="http://schemas.openxmlformats.org/officeDocument/2006/relationships/hyperlink" Target="https://podminky.urs.cz/item/CS_URS_2025_01/919735112" TargetMode="External"/><Relationship Id="rId78" Type="http://schemas.openxmlformats.org/officeDocument/2006/relationships/hyperlink" Target="https://podminky.urs.cz/item/CS_URS_2025_01/966006231" TargetMode="External"/><Relationship Id="rId81" Type="http://schemas.openxmlformats.org/officeDocument/2006/relationships/drawing" Target="../drawings/drawing2.xml"/><Relationship Id="rId4" Type="http://schemas.openxmlformats.org/officeDocument/2006/relationships/hyperlink" Target="https://podminky.urs.cz/item/CS_URS_2025_01/113202111" TargetMode="External"/><Relationship Id="rId9" Type="http://schemas.openxmlformats.org/officeDocument/2006/relationships/hyperlink" Target="https://podminky.urs.cz/item/CS_URS_2025_01/132251101" TargetMode="External"/><Relationship Id="rId14" Type="http://schemas.openxmlformats.org/officeDocument/2006/relationships/hyperlink" Target="https://podminky.urs.cz/item/CS_URS_2025_01/171151103" TargetMode="External"/><Relationship Id="rId22" Type="http://schemas.openxmlformats.org/officeDocument/2006/relationships/hyperlink" Target="https://podminky.urs.cz/item/CS_URS_2025_01/181951111" TargetMode="External"/><Relationship Id="rId27" Type="http://schemas.openxmlformats.org/officeDocument/2006/relationships/hyperlink" Target="https://podminky.urs.cz/item/CS_URS_2025_01/564671111" TargetMode="External"/><Relationship Id="rId30" Type="http://schemas.openxmlformats.org/officeDocument/2006/relationships/hyperlink" Target="https://podminky.urs.cz/item/CS_URS_2025_01/564861115" TargetMode="External"/><Relationship Id="rId35" Type="http://schemas.openxmlformats.org/officeDocument/2006/relationships/hyperlink" Target="https://podminky.urs.cz/item/CS_URS_2025_01/567132115" TargetMode="External"/><Relationship Id="rId43" Type="http://schemas.openxmlformats.org/officeDocument/2006/relationships/hyperlink" Target="https://podminky.urs.cz/item/CS_URS_2025_01/591241111" TargetMode="External"/><Relationship Id="rId48" Type="http://schemas.openxmlformats.org/officeDocument/2006/relationships/hyperlink" Target="https://podminky.urs.cz/item/CS_URS_2025_01/890211851" TargetMode="External"/><Relationship Id="rId56" Type="http://schemas.openxmlformats.org/officeDocument/2006/relationships/hyperlink" Target="https://podminky.urs.cz/item/CS_URS_2025_01/899203211" TargetMode="External"/><Relationship Id="rId64" Type="http://schemas.openxmlformats.org/officeDocument/2006/relationships/hyperlink" Target="https://podminky.urs.cz/item/CS_URS_2025_01/915621111" TargetMode="External"/><Relationship Id="rId69" Type="http://schemas.openxmlformats.org/officeDocument/2006/relationships/hyperlink" Target="https://podminky.urs.cz/item/CS_URS_2025_01/919124121" TargetMode="External"/><Relationship Id="rId77" Type="http://schemas.openxmlformats.org/officeDocument/2006/relationships/hyperlink" Target="https://podminky.urs.cz/item/CS_URS_2025_01/966006211" TargetMode="External"/><Relationship Id="rId8" Type="http://schemas.openxmlformats.org/officeDocument/2006/relationships/hyperlink" Target="https://podminky.urs.cz/item/CS_URS_2025_01/131251100" TargetMode="External"/><Relationship Id="rId51" Type="http://schemas.openxmlformats.org/officeDocument/2006/relationships/hyperlink" Target="https://podminky.urs.cz/item/CS_URS_2025_01/895941321" TargetMode="External"/><Relationship Id="rId72" Type="http://schemas.openxmlformats.org/officeDocument/2006/relationships/hyperlink" Target="https://podminky.urs.cz/item/CS_URS_2025_01/919732211" TargetMode="External"/><Relationship Id="rId80" Type="http://schemas.openxmlformats.org/officeDocument/2006/relationships/hyperlink" Target="https://podminky.urs.cz/item/CS_URS_2025_01/998225111" TargetMode="External"/><Relationship Id="rId3" Type="http://schemas.openxmlformats.org/officeDocument/2006/relationships/hyperlink" Target="https://podminky.urs.cz/item/CS_URS_2025_01/113154558" TargetMode="External"/><Relationship Id="rId12" Type="http://schemas.openxmlformats.org/officeDocument/2006/relationships/hyperlink" Target="https://podminky.urs.cz/item/CS_URS_2025_01/171201222" TargetMode="External"/><Relationship Id="rId17" Type="http://schemas.openxmlformats.org/officeDocument/2006/relationships/hyperlink" Target="https://podminky.urs.cz/item/CS_URS_2025_01/175151101" TargetMode="External"/><Relationship Id="rId25" Type="http://schemas.openxmlformats.org/officeDocument/2006/relationships/hyperlink" Target="https://podminky.urs.cz/item/CS_URS_2025_01/452112112" TargetMode="External"/><Relationship Id="rId33" Type="http://schemas.openxmlformats.org/officeDocument/2006/relationships/hyperlink" Target="https://podminky.urs.cz/item/CS_URS_2025_01/564952113" TargetMode="External"/><Relationship Id="rId38" Type="http://schemas.openxmlformats.org/officeDocument/2006/relationships/hyperlink" Target="https://podminky.urs.cz/item/CS_URS_2025_01/573231106" TargetMode="External"/><Relationship Id="rId46" Type="http://schemas.openxmlformats.org/officeDocument/2006/relationships/hyperlink" Target="https://podminky.urs.cz/item/CS_URS_2025_01/877310310" TargetMode="External"/><Relationship Id="rId59" Type="http://schemas.openxmlformats.org/officeDocument/2006/relationships/hyperlink" Target="https://podminky.urs.cz/item/CS_URS_2025_01/914111111" TargetMode="External"/><Relationship Id="rId67" Type="http://schemas.openxmlformats.org/officeDocument/2006/relationships/hyperlink" Target="https://podminky.urs.cz/item/CS_URS_2025_01/916241213" TargetMode="External"/><Relationship Id="rId20" Type="http://schemas.openxmlformats.org/officeDocument/2006/relationships/hyperlink" Target="https://podminky.urs.cz/item/CS_URS_2025_01/181351003" TargetMode="External"/><Relationship Id="rId41" Type="http://schemas.openxmlformats.org/officeDocument/2006/relationships/hyperlink" Target="https://podminky.urs.cz/item/CS_URS_2025_01/581141318" TargetMode="External"/><Relationship Id="rId54" Type="http://schemas.openxmlformats.org/officeDocument/2006/relationships/hyperlink" Target="https://podminky.urs.cz/item/CS_URS_2025_01/899132212" TargetMode="External"/><Relationship Id="rId62" Type="http://schemas.openxmlformats.org/officeDocument/2006/relationships/hyperlink" Target="https://podminky.urs.cz/item/CS_URS_2025_01/915131112" TargetMode="External"/><Relationship Id="rId70" Type="http://schemas.openxmlformats.org/officeDocument/2006/relationships/hyperlink" Target="https://podminky.urs.cz/item/CS_URS_2025_01/919716111" TargetMode="External"/><Relationship Id="rId75" Type="http://schemas.openxmlformats.org/officeDocument/2006/relationships/hyperlink" Target="https://podminky.urs.cz/item/CS_URS_2025_01/938909311" TargetMode="External"/><Relationship Id="rId1" Type="http://schemas.openxmlformats.org/officeDocument/2006/relationships/hyperlink" Target="https://podminky.urs.cz/item/CS_URS_2025_01/113107222" TargetMode="External"/><Relationship Id="rId6" Type="http://schemas.openxmlformats.org/officeDocument/2006/relationships/hyperlink" Target="https://podminky.urs.cz/item/CS_URS_2025_01/129001101" TargetMode="External"/><Relationship Id="rId15" Type="http://schemas.openxmlformats.org/officeDocument/2006/relationships/hyperlink" Target="https://podminky.urs.cz/item/CS_URS_2025_01/174151101" TargetMode="External"/><Relationship Id="rId23" Type="http://schemas.openxmlformats.org/officeDocument/2006/relationships/hyperlink" Target="https://podminky.urs.cz/item/CS_URS_2025_01/212752702" TargetMode="External"/><Relationship Id="rId28" Type="http://schemas.openxmlformats.org/officeDocument/2006/relationships/hyperlink" Target="https://podminky.urs.cz/item/CS_URS_2025_01/564730111" TargetMode="External"/><Relationship Id="rId36" Type="http://schemas.openxmlformats.org/officeDocument/2006/relationships/hyperlink" Target="https://podminky.urs.cz/item/CS_URS_2025_01/573231107" TargetMode="External"/><Relationship Id="rId49" Type="http://schemas.openxmlformats.org/officeDocument/2006/relationships/hyperlink" Target="https://podminky.urs.cz/item/CS_URS_2025_01/895941302" TargetMode="External"/><Relationship Id="rId57" Type="http://schemas.openxmlformats.org/officeDocument/2006/relationships/hyperlink" Target="https://podminky.urs.cz/item/CS_URS_2025_01/899204112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32251101" TargetMode="External"/><Relationship Id="rId18" Type="http://schemas.openxmlformats.org/officeDocument/2006/relationships/hyperlink" Target="https://podminky.urs.cz/item/CS_URS_2025_01/174151101" TargetMode="External"/><Relationship Id="rId26" Type="http://schemas.openxmlformats.org/officeDocument/2006/relationships/hyperlink" Target="https://podminky.urs.cz/item/CS_URS_2025_01/339921132" TargetMode="External"/><Relationship Id="rId39" Type="http://schemas.openxmlformats.org/officeDocument/2006/relationships/hyperlink" Target="https://podminky.urs.cz/item/CS_URS_2025_01/577145112" TargetMode="External"/><Relationship Id="rId21" Type="http://schemas.openxmlformats.org/officeDocument/2006/relationships/hyperlink" Target="https://podminky.urs.cz/item/CS_URS_2025_01/175151109" TargetMode="External"/><Relationship Id="rId34" Type="http://schemas.openxmlformats.org/officeDocument/2006/relationships/hyperlink" Target="https://podminky.urs.cz/item/CS_URS_2025_01/564871111" TargetMode="External"/><Relationship Id="rId42" Type="http://schemas.openxmlformats.org/officeDocument/2006/relationships/hyperlink" Target="https://podminky.urs.cz/item/CS_URS_2025_01/591241111" TargetMode="External"/><Relationship Id="rId47" Type="http://schemas.openxmlformats.org/officeDocument/2006/relationships/hyperlink" Target="https://podminky.urs.cz/item/CS_URS_2025_01/877310310" TargetMode="External"/><Relationship Id="rId50" Type="http://schemas.openxmlformats.org/officeDocument/2006/relationships/hyperlink" Target="https://podminky.urs.cz/item/CS_URS_2025_01/895941302" TargetMode="External"/><Relationship Id="rId55" Type="http://schemas.openxmlformats.org/officeDocument/2006/relationships/hyperlink" Target="https://podminky.urs.cz/item/CS_URS_2025_01/899132212" TargetMode="External"/><Relationship Id="rId63" Type="http://schemas.openxmlformats.org/officeDocument/2006/relationships/hyperlink" Target="https://podminky.urs.cz/item/CS_URS_2025_01/915131112" TargetMode="External"/><Relationship Id="rId68" Type="http://schemas.openxmlformats.org/officeDocument/2006/relationships/hyperlink" Target="https://podminky.urs.cz/item/CS_URS_2025_01/916133112" TargetMode="External"/><Relationship Id="rId76" Type="http://schemas.openxmlformats.org/officeDocument/2006/relationships/hyperlink" Target="https://podminky.urs.cz/item/CS_URS_2025_01/938909311" TargetMode="External"/><Relationship Id="rId84" Type="http://schemas.openxmlformats.org/officeDocument/2006/relationships/hyperlink" Target="https://podminky.urs.cz/item/CS_URS_2025_01/979094441" TargetMode="External"/><Relationship Id="rId7" Type="http://schemas.openxmlformats.org/officeDocument/2006/relationships/hyperlink" Target="https://podminky.urs.cz/item/CS_URS_2025_01/113154558" TargetMode="External"/><Relationship Id="rId71" Type="http://schemas.openxmlformats.org/officeDocument/2006/relationships/hyperlink" Target="https://podminky.urs.cz/item/CS_URS_2025_01/916991121" TargetMode="External"/><Relationship Id="rId2" Type="http://schemas.openxmlformats.org/officeDocument/2006/relationships/hyperlink" Target="https://podminky.urs.cz/item/CS_URS_2025_01/113106123" TargetMode="External"/><Relationship Id="rId16" Type="http://schemas.openxmlformats.org/officeDocument/2006/relationships/hyperlink" Target="https://podminky.urs.cz/item/CS_URS_2025_01/167151101" TargetMode="External"/><Relationship Id="rId29" Type="http://schemas.openxmlformats.org/officeDocument/2006/relationships/hyperlink" Target="https://podminky.urs.cz/item/CS_URS_2025_01/452112112" TargetMode="External"/><Relationship Id="rId11" Type="http://schemas.openxmlformats.org/officeDocument/2006/relationships/hyperlink" Target="https://podminky.urs.cz/item/CS_URS_2025_01/129951122" TargetMode="External"/><Relationship Id="rId24" Type="http://schemas.openxmlformats.org/officeDocument/2006/relationships/hyperlink" Target="https://podminky.urs.cz/item/CS_URS_2025_01/181411131" TargetMode="External"/><Relationship Id="rId32" Type="http://schemas.openxmlformats.org/officeDocument/2006/relationships/hyperlink" Target="https://podminky.urs.cz/item/CS_URS_2025_01/564730111" TargetMode="External"/><Relationship Id="rId37" Type="http://schemas.openxmlformats.org/officeDocument/2006/relationships/hyperlink" Target="https://podminky.urs.cz/item/CS_URS_2025_01/567132115" TargetMode="External"/><Relationship Id="rId40" Type="http://schemas.openxmlformats.org/officeDocument/2006/relationships/hyperlink" Target="https://podminky.urs.cz/item/CS_URS_2025_01/573231106" TargetMode="External"/><Relationship Id="rId45" Type="http://schemas.openxmlformats.org/officeDocument/2006/relationships/hyperlink" Target="https://podminky.urs.cz/item/CS_URS_2025_01/810351811" TargetMode="External"/><Relationship Id="rId53" Type="http://schemas.openxmlformats.org/officeDocument/2006/relationships/hyperlink" Target="https://podminky.urs.cz/item/CS_URS_2025_01/895941332" TargetMode="External"/><Relationship Id="rId58" Type="http://schemas.openxmlformats.org/officeDocument/2006/relationships/hyperlink" Target="https://podminky.urs.cz/item/CS_URS_2025_01/899204112" TargetMode="External"/><Relationship Id="rId66" Type="http://schemas.openxmlformats.org/officeDocument/2006/relationships/hyperlink" Target="https://podminky.urs.cz/item/CS_URS_2025_01/916131113" TargetMode="External"/><Relationship Id="rId74" Type="http://schemas.openxmlformats.org/officeDocument/2006/relationships/hyperlink" Target="https://podminky.urs.cz/item/CS_URS_2025_01/919735112" TargetMode="External"/><Relationship Id="rId79" Type="http://schemas.openxmlformats.org/officeDocument/2006/relationships/hyperlink" Target="https://podminky.urs.cz/item/CS_URS_2025_01/966006132" TargetMode="External"/><Relationship Id="rId87" Type="http://schemas.openxmlformats.org/officeDocument/2006/relationships/drawing" Target="../drawings/drawing3.xml"/><Relationship Id="rId5" Type="http://schemas.openxmlformats.org/officeDocument/2006/relationships/hyperlink" Target="https://podminky.urs.cz/item/CS_URS_2025_01/113107242" TargetMode="External"/><Relationship Id="rId61" Type="http://schemas.openxmlformats.org/officeDocument/2006/relationships/hyperlink" Target="https://podminky.urs.cz/item/CS_URS_2025_01/914111111" TargetMode="External"/><Relationship Id="rId82" Type="http://schemas.openxmlformats.org/officeDocument/2006/relationships/hyperlink" Target="https://podminky.urs.cz/item/CS_URS_2025_01/966008311" TargetMode="External"/><Relationship Id="rId19" Type="http://schemas.openxmlformats.org/officeDocument/2006/relationships/hyperlink" Target="https://podminky.urs.cz/item/CS_URS_2025_01/174251109" TargetMode="External"/><Relationship Id="rId4" Type="http://schemas.openxmlformats.org/officeDocument/2006/relationships/hyperlink" Target="https://podminky.urs.cz/item/CS_URS_2025_01/113107222" TargetMode="External"/><Relationship Id="rId9" Type="http://schemas.openxmlformats.org/officeDocument/2006/relationships/hyperlink" Target="https://podminky.urs.cz/item/CS_URS_2025_01/122257204" TargetMode="External"/><Relationship Id="rId14" Type="http://schemas.openxmlformats.org/officeDocument/2006/relationships/hyperlink" Target="https://podminky.urs.cz/item/CS_URS_2025_01/162351104" TargetMode="External"/><Relationship Id="rId22" Type="http://schemas.openxmlformats.org/officeDocument/2006/relationships/hyperlink" Target="https://podminky.urs.cz/item/CS_URS_2025_01/181152302" TargetMode="External"/><Relationship Id="rId27" Type="http://schemas.openxmlformats.org/officeDocument/2006/relationships/hyperlink" Target="https://podminky.urs.cz/item/CS_URS_2025_01/348942142" TargetMode="External"/><Relationship Id="rId30" Type="http://schemas.openxmlformats.org/officeDocument/2006/relationships/hyperlink" Target="https://podminky.urs.cz/item/CS_URS_2025_01/452386111" TargetMode="External"/><Relationship Id="rId35" Type="http://schemas.openxmlformats.org/officeDocument/2006/relationships/hyperlink" Target="https://podminky.urs.cz/item/CS_URS_2025_01/564952113" TargetMode="External"/><Relationship Id="rId43" Type="http://schemas.openxmlformats.org/officeDocument/2006/relationships/hyperlink" Target="https://podminky.urs.cz/item/CS_URS_2025_01/596211113" TargetMode="External"/><Relationship Id="rId48" Type="http://schemas.openxmlformats.org/officeDocument/2006/relationships/hyperlink" Target="https://podminky.urs.cz/item/CS_URS_2025_01/877310320" TargetMode="External"/><Relationship Id="rId56" Type="http://schemas.openxmlformats.org/officeDocument/2006/relationships/hyperlink" Target="https://podminky.urs.cz/item/CS_URS_2025_01/899132213" TargetMode="External"/><Relationship Id="rId64" Type="http://schemas.openxmlformats.org/officeDocument/2006/relationships/hyperlink" Target="https://podminky.urs.cz/item/CS_URS_2025_01/915231112" TargetMode="External"/><Relationship Id="rId69" Type="http://schemas.openxmlformats.org/officeDocument/2006/relationships/hyperlink" Target="https://podminky.urs.cz/item/CS_URS_2025_01/916231213" TargetMode="External"/><Relationship Id="rId77" Type="http://schemas.openxmlformats.org/officeDocument/2006/relationships/hyperlink" Target="https://podminky.urs.cz/item/CS_URS_2025_01/966001213" TargetMode="External"/><Relationship Id="rId8" Type="http://schemas.openxmlformats.org/officeDocument/2006/relationships/hyperlink" Target="https://podminky.urs.cz/item/CS_URS_2025_01/113202111" TargetMode="External"/><Relationship Id="rId51" Type="http://schemas.openxmlformats.org/officeDocument/2006/relationships/hyperlink" Target="https://podminky.urs.cz/item/CS_URS_2025_01/895941312" TargetMode="External"/><Relationship Id="rId72" Type="http://schemas.openxmlformats.org/officeDocument/2006/relationships/hyperlink" Target="https://podminky.urs.cz/item/CS_URS_2025_01/919731122" TargetMode="External"/><Relationship Id="rId80" Type="http://schemas.openxmlformats.org/officeDocument/2006/relationships/hyperlink" Target="https://podminky.urs.cz/item/CS_URS_2025_01/966006211" TargetMode="External"/><Relationship Id="rId85" Type="http://schemas.openxmlformats.org/officeDocument/2006/relationships/hyperlink" Target="https://podminky.urs.cz/item/CS_URS_2025_01/997221665" TargetMode="External"/><Relationship Id="rId3" Type="http://schemas.openxmlformats.org/officeDocument/2006/relationships/hyperlink" Target="https://podminky.urs.cz/item/CS_URS_2025_01/113106190" TargetMode="External"/><Relationship Id="rId12" Type="http://schemas.openxmlformats.org/officeDocument/2006/relationships/hyperlink" Target="https://podminky.urs.cz/item/CS_URS_2025_01/131251100" TargetMode="External"/><Relationship Id="rId17" Type="http://schemas.openxmlformats.org/officeDocument/2006/relationships/hyperlink" Target="https://podminky.urs.cz/item/CS_URS_2025_01/171151103" TargetMode="External"/><Relationship Id="rId25" Type="http://schemas.openxmlformats.org/officeDocument/2006/relationships/hyperlink" Target="https://podminky.urs.cz/item/CS_URS_2025_01/181951111" TargetMode="External"/><Relationship Id="rId33" Type="http://schemas.openxmlformats.org/officeDocument/2006/relationships/hyperlink" Target="https://podminky.urs.cz/item/CS_URS_2025_01/564851111" TargetMode="External"/><Relationship Id="rId38" Type="http://schemas.openxmlformats.org/officeDocument/2006/relationships/hyperlink" Target="https://podminky.urs.cz/item/CS_URS_2025_01/573231107" TargetMode="External"/><Relationship Id="rId46" Type="http://schemas.openxmlformats.org/officeDocument/2006/relationships/hyperlink" Target="https://podminky.urs.cz/item/CS_URS_2025_01/871313121" TargetMode="External"/><Relationship Id="rId59" Type="http://schemas.openxmlformats.org/officeDocument/2006/relationships/hyperlink" Target="https://podminky.urs.cz/item/CS_URS_2025_01/899623171" TargetMode="External"/><Relationship Id="rId67" Type="http://schemas.openxmlformats.org/officeDocument/2006/relationships/hyperlink" Target="https://podminky.urs.cz/item/CS_URS_2025_01/916131213" TargetMode="External"/><Relationship Id="rId20" Type="http://schemas.openxmlformats.org/officeDocument/2006/relationships/hyperlink" Target="https://podminky.urs.cz/item/CS_URS_2025_01/175151101" TargetMode="External"/><Relationship Id="rId41" Type="http://schemas.openxmlformats.org/officeDocument/2006/relationships/hyperlink" Target="https://podminky.urs.cz/item/CS_URS_2025_01/577134111" TargetMode="External"/><Relationship Id="rId54" Type="http://schemas.openxmlformats.org/officeDocument/2006/relationships/hyperlink" Target="https://podminky.urs.cz/item/CS_URS_2025_01/899132112" TargetMode="External"/><Relationship Id="rId62" Type="http://schemas.openxmlformats.org/officeDocument/2006/relationships/hyperlink" Target="https://podminky.urs.cz/item/CS_URS_2025_01/914511112" TargetMode="External"/><Relationship Id="rId70" Type="http://schemas.openxmlformats.org/officeDocument/2006/relationships/hyperlink" Target="https://podminky.urs.cz/item/CS_URS_2025_01/916241213" TargetMode="External"/><Relationship Id="rId75" Type="http://schemas.openxmlformats.org/officeDocument/2006/relationships/hyperlink" Target="https://podminky.urs.cz/item/CS_URS_2025_01/919794441" TargetMode="External"/><Relationship Id="rId83" Type="http://schemas.openxmlformats.org/officeDocument/2006/relationships/hyperlink" Target="https://podminky.urs.cz/item/CS_URS_2025_01/979054451" TargetMode="External"/><Relationship Id="rId1" Type="http://schemas.openxmlformats.org/officeDocument/2006/relationships/hyperlink" Target="https://podminky.urs.cz/item/CS_URS_2025_01/113105113" TargetMode="External"/><Relationship Id="rId6" Type="http://schemas.openxmlformats.org/officeDocument/2006/relationships/hyperlink" Target="https://podminky.urs.cz/item/CS_URS_2025_01/113107336" TargetMode="External"/><Relationship Id="rId15" Type="http://schemas.openxmlformats.org/officeDocument/2006/relationships/hyperlink" Target="https://podminky.urs.cz/item/CS_URS_2025_01/171201222" TargetMode="External"/><Relationship Id="rId23" Type="http://schemas.openxmlformats.org/officeDocument/2006/relationships/hyperlink" Target="https://podminky.urs.cz/item/CS_URS_2025_01/181351003" TargetMode="External"/><Relationship Id="rId28" Type="http://schemas.openxmlformats.org/officeDocument/2006/relationships/hyperlink" Target="https://podminky.urs.cz/item/CS_URS_2025_01/451572111" TargetMode="External"/><Relationship Id="rId36" Type="http://schemas.openxmlformats.org/officeDocument/2006/relationships/hyperlink" Target="https://podminky.urs.cz/item/CS_URS_2025_01/565135111" TargetMode="External"/><Relationship Id="rId49" Type="http://schemas.openxmlformats.org/officeDocument/2006/relationships/hyperlink" Target="https://podminky.urs.cz/item/CS_URS_2025_01/890211851" TargetMode="External"/><Relationship Id="rId57" Type="http://schemas.openxmlformats.org/officeDocument/2006/relationships/hyperlink" Target="https://podminky.urs.cz/item/CS_URS_2025_01/899203211" TargetMode="External"/><Relationship Id="rId10" Type="http://schemas.openxmlformats.org/officeDocument/2006/relationships/hyperlink" Target="https://podminky.urs.cz/item/CS_URS_2025_01/129001101" TargetMode="External"/><Relationship Id="rId31" Type="http://schemas.openxmlformats.org/officeDocument/2006/relationships/hyperlink" Target="https://podminky.urs.cz/item/CS_URS_2025_01/564671111" TargetMode="External"/><Relationship Id="rId44" Type="http://schemas.openxmlformats.org/officeDocument/2006/relationships/hyperlink" Target="https://podminky.urs.cz/item/CS_URS_2025_01/596211213" TargetMode="External"/><Relationship Id="rId52" Type="http://schemas.openxmlformats.org/officeDocument/2006/relationships/hyperlink" Target="https://podminky.urs.cz/item/CS_URS_2025_01/895941321" TargetMode="External"/><Relationship Id="rId60" Type="http://schemas.openxmlformats.org/officeDocument/2006/relationships/hyperlink" Target="https://podminky.urs.cz/item/CS_URS_2025_01/911381812" TargetMode="External"/><Relationship Id="rId65" Type="http://schemas.openxmlformats.org/officeDocument/2006/relationships/hyperlink" Target="https://podminky.urs.cz/item/CS_URS_2025_01/915621111" TargetMode="External"/><Relationship Id="rId73" Type="http://schemas.openxmlformats.org/officeDocument/2006/relationships/hyperlink" Target="https://podminky.urs.cz/item/CS_URS_2025_01/919732211" TargetMode="External"/><Relationship Id="rId78" Type="http://schemas.openxmlformats.org/officeDocument/2006/relationships/hyperlink" Target="https://podminky.urs.cz/item/CS_URS_2025_01/966001311" TargetMode="External"/><Relationship Id="rId81" Type="http://schemas.openxmlformats.org/officeDocument/2006/relationships/hyperlink" Target="https://podminky.urs.cz/item/CS_URS_2025_01/966008111" TargetMode="External"/><Relationship Id="rId86" Type="http://schemas.openxmlformats.org/officeDocument/2006/relationships/hyperlink" Target="https://podminky.urs.cz/item/CS_URS_2025_01/9982230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13254000" TargetMode="External"/><Relationship Id="rId13" Type="http://schemas.openxmlformats.org/officeDocument/2006/relationships/hyperlink" Target="https://podminky.urs.cz/item/CS_URS_2025_01/032503000" TargetMode="External"/><Relationship Id="rId18" Type="http://schemas.openxmlformats.org/officeDocument/2006/relationships/hyperlink" Target="https://podminky.urs.cz/item/CS_URS_2025_01/039203000" TargetMode="External"/><Relationship Id="rId3" Type="http://schemas.openxmlformats.org/officeDocument/2006/relationships/hyperlink" Target="https://podminky.urs.cz/item/CS_URS_2025_01/012344000" TargetMode="External"/><Relationship Id="rId21" Type="http://schemas.openxmlformats.org/officeDocument/2006/relationships/hyperlink" Target="https://podminky.urs.cz/item/CS_URS_2025_01/072203000" TargetMode="External"/><Relationship Id="rId7" Type="http://schemas.openxmlformats.org/officeDocument/2006/relationships/hyperlink" Target="https://podminky.urs.cz/item/CS_URS_2025_01/012444000" TargetMode="External"/><Relationship Id="rId12" Type="http://schemas.openxmlformats.org/officeDocument/2006/relationships/hyperlink" Target="https://podminky.urs.cz/item/CS_URS_2025_01/032103000" TargetMode="External"/><Relationship Id="rId17" Type="http://schemas.openxmlformats.org/officeDocument/2006/relationships/hyperlink" Target="https://podminky.urs.cz/item/CS_URS_2025_01/039103000" TargetMode="External"/><Relationship Id="rId2" Type="http://schemas.openxmlformats.org/officeDocument/2006/relationships/hyperlink" Target="https://podminky.urs.cz/item/CS_URS_2025_01/012234000" TargetMode="External"/><Relationship Id="rId16" Type="http://schemas.openxmlformats.org/officeDocument/2006/relationships/hyperlink" Target="https://podminky.urs.cz/item/CS_URS_2025_01/034503000" TargetMode="External"/><Relationship Id="rId20" Type="http://schemas.openxmlformats.org/officeDocument/2006/relationships/hyperlink" Target="https://podminky.urs.cz/item/CS_URS_2025_01/072103000" TargetMode="External"/><Relationship Id="rId1" Type="http://schemas.openxmlformats.org/officeDocument/2006/relationships/hyperlink" Target="https://podminky.urs.cz/item/CS_URS_2025_01/012164000" TargetMode="External"/><Relationship Id="rId6" Type="http://schemas.openxmlformats.org/officeDocument/2006/relationships/hyperlink" Target="https://podminky.urs.cz/item/CS_URS_2025_01/012434000" TargetMode="External"/><Relationship Id="rId11" Type="http://schemas.openxmlformats.org/officeDocument/2006/relationships/hyperlink" Target="https://podminky.urs.cz/item/CS_URS_2025_01/031203000" TargetMode="External"/><Relationship Id="rId24" Type="http://schemas.openxmlformats.org/officeDocument/2006/relationships/drawing" Target="../drawings/drawing4.xml"/><Relationship Id="rId5" Type="http://schemas.openxmlformats.org/officeDocument/2006/relationships/hyperlink" Target="https://podminky.urs.cz/item/CS_URS_2025_01/012414000" TargetMode="External"/><Relationship Id="rId15" Type="http://schemas.openxmlformats.org/officeDocument/2006/relationships/hyperlink" Target="https://podminky.urs.cz/item/CS_URS_2025_01/034203000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https://podminky.urs.cz/item/CS_URS_2025_01/013284000" TargetMode="External"/><Relationship Id="rId19" Type="http://schemas.openxmlformats.org/officeDocument/2006/relationships/hyperlink" Target="https://podminky.urs.cz/item/CS_URS_2025_01/043002000" TargetMode="External"/><Relationship Id="rId4" Type="http://schemas.openxmlformats.org/officeDocument/2006/relationships/hyperlink" Target="https://podminky.urs.cz/item/CS_URS_2025_01/012354000" TargetMode="External"/><Relationship Id="rId9" Type="http://schemas.openxmlformats.org/officeDocument/2006/relationships/hyperlink" Target="https://podminky.urs.cz/item/CS_URS_2025_01/013274000" TargetMode="External"/><Relationship Id="rId14" Type="http://schemas.openxmlformats.org/officeDocument/2006/relationships/hyperlink" Target="https://podminky.urs.cz/item/CS_URS_2025_01/032903000" TargetMode="External"/><Relationship Id="rId22" Type="http://schemas.openxmlformats.org/officeDocument/2006/relationships/hyperlink" Target="https://podminky.urs.cz/item/CS_URS_2025_01/094203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>
      <selection activeCell="V59" sqref="V5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8" width="4.83203125" customWidth="1"/>
    <col min="9" max="33" width="2.6640625" customWidth="1"/>
    <col min="34" max="34" width="3.33203125" customWidth="1"/>
    <col min="35" max="35" width="26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 x14ac:dyDescent="0.2">
      <c r="AR2" s="254"/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 x14ac:dyDescent="0.2">
      <c r="B5" s="19"/>
      <c r="D5" s="23" t="s">
        <v>13</v>
      </c>
      <c r="K5" s="283" t="s">
        <v>14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R5" s="19"/>
      <c r="BE5" s="280" t="s">
        <v>15</v>
      </c>
      <c r="BS5" s="16" t="s">
        <v>6</v>
      </c>
    </row>
    <row r="6" spans="1:74" ht="36.950000000000003" customHeight="1" x14ac:dyDescent="0.2">
      <c r="B6" s="19"/>
      <c r="D6" s="25" t="s">
        <v>16</v>
      </c>
      <c r="K6" s="284" t="s">
        <v>17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R6" s="19"/>
      <c r="BE6" s="281"/>
      <c r="BS6" s="16" t="s">
        <v>6</v>
      </c>
    </row>
    <row r="7" spans="1:74" ht="12" customHeight="1" x14ac:dyDescent="0.2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81"/>
      <c r="BS7" s="16" t="s">
        <v>6</v>
      </c>
    </row>
    <row r="8" spans="1:74" ht="12" customHeight="1" x14ac:dyDescent="0.2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81"/>
      <c r="BS8" s="16" t="s">
        <v>6</v>
      </c>
    </row>
    <row r="9" spans="1:74" ht="14.45" customHeight="1" x14ac:dyDescent="0.2">
      <c r="B9" s="19"/>
      <c r="AR9" s="19"/>
      <c r="BE9" s="281"/>
      <c r="BS9" s="16" t="s">
        <v>6</v>
      </c>
    </row>
    <row r="10" spans="1:74" ht="12" customHeight="1" x14ac:dyDescent="0.2">
      <c r="B10" s="19"/>
      <c r="D10" s="26" t="s">
        <v>25</v>
      </c>
      <c r="AK10" s="26" t="s">
        <v>26</v>
      </c>
      <c r="AN10" s="24" t="s">
        <v>27</v>
      </c>
      <c r="AR10" s="19"/>
      <c r="BE10" s="281"/>
      <c r="BS10" s="16" t="s">
        <v>6</v>
      </c>
    </row>
    <row r="11" spans="1:74" ht="18.399999999999999" customHeight="1" x14ac:dyDescent="0.2">
      <c r="B11" s="19"/>
      <c r="E11" s="24" t="s">
        <v>28</v>
      </c>
      <c r="AK11" s="26" t="s">
        <v>29</v>
      </c>
      <c r="AN11" s="24" t="s">
        <v>19</v>
      </c>
      <c r="AR11" s="19"/>
      <c r="BE11" s="281"/>
      <c r="BS11" s="16" t="s">
        <v>6</v>
      </c>
    </row>
    <row r="12" spans="1:74" ht="6.95" customHeight="1" x14ac:dyDescent="0.2">
      <c r="B12" s="19"/>
      <c r="AR12" s="19"/>
      <c r="BE12" s="281"/>
      <c r="BS12" s="16" t="s">
        <v>6</v>
      </c>
    </row>
    <row r="13" spans="1:74" ht="12" customHeight="1" x14ac:dyDescent="0.2">
      <c r="B13" s="19"/>
      <c r="D13" s="26" t="s">
        <v>30</v>
      </c>
      <c r="AK13" s="26" t="s">
        <v>26</v>
      </c>
      <c r="AN13" s="28" t="s">
        <v>31</v>
      </c>
      <c r="AR13" s="19"/>
      <c r="BE13" s="281"/>
      <c r="BS13" s="16" t="s">
        <v>6</v>
      </c>
    </row>
    <row r="14" spans="1:74" ht="12.75" x14ac:dyDescent="0.2">
      <c r="B14" s="19"/>
      <c r="E14" s="285" t="s">
        <v>31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6" t="s">
        <v>29</v>
      </c>
      <c r="AN14" s="28" t="s">
        <v>31</v>
      </c>
      <c r="AR14" s="19"/>
      <c r="BE14" s="281"/>
      <c r="BS14" s="16" t="s">
        <v>6</v>
      </c>
    </row>
    <row r="15" spans="1:74" ht="6.95" customHeight="1" x14ac:dyDescent="0.2">
      <c r="B15" s="19"/>
      <c r="AR15" s="19"/>
      <c r="BE15" s="281"/>
      <c r="BS15" s="16" t="s">
        <v>4</v>
      </c>
    </row>
    <row r="16" spans="1:74" ht="12" customHeight="1" x14ac:dyDescent="0.2">
      <c r="B16" s="19"/>
      <c r="D16" s="26" t="s">
        <v>32</v>
      </c>
      <c r="AK16" s="26" t="s">
        <v>26</v>
      </c>
      <c r="AN16" s="24" t="s">
        <v>33</v>
      </c>
      <c r="AR16" s="19"/>
      <c r="BE16" s="281"/>
      <c r="BS16" s="16" t="s">
        <v>4</v>
      </c>
    </row>
    <row r="17" spans="2:71" ht="18.399999999999999" customHeight="1" x14ac:dyDescent="0.2">
      <c r="B17" s="19"/>
      <c r="E17" s="24" t="s">
        <v>34</v>
      </c>
      <c r="AK17" s="26" t="s">
        <v>29</v>
      </c>
      <c r="AN17" s="24" t="s">
        <v>19</v>
      </c>
      <c r="AR17" s="19"/>
      <c r="BE17" s="281"/>
      <c r="BS17" s="16" t="s">
        <v>35</v>
      </c>
    </row>
    <row r="18" spans="2:71" ht="6.95" customHeight="1" x14ac:dyDescent="0.2">
      <c r="B18" s="19"/>
      <c r="AR18" s="19"/>
      <c r="BE18" s="281"/>
      <c r="BS18" s="16" t="s">
        <v>6</v>
      </c>
    </row>
    <row r="19" spans="2:71" ht="12" customHeight="1" x14ac:dyDescent="0.2">
      <c r="B19" s="19"/>
      <c r="D19" s="26" t="s">
        <v>36</v>
      </c>
      <c r="AK19" s="26" t="s">
        <v>26</v>
      </c>
      <c r="AN19" s="24" t="s">
        <v>33</v>
      </c>
      <c r="AR19" s="19"/>
      <c r="BE19" s="281"/>
      <c r="BS19" s="16" t="s">
        <v>6</v>
      </c>
    </row>
    <row r="20" spans="2:71" ht="18.399999999999999" customHeight="1" x14ac:dyDescent="0.2">
      <c r="B20" s="19"/>
      <c r="E20" s="24" t="s">
        <v>34</v>
      </c>
      <c r="AK20" s="26" t="s">
        <v>29</v>
      </c>
      <c r="AN20" s="24" t="s">
        <v>19</v>
      </c>
      <c r="AR20" s="19"/>
      <c r="BE20" s="281"/>
      <c r="BS20" s="16" t="s">
        <v>4</v>
      </c>
    </row>
    <row r="21" spans="2:71" ht="6.95" customHeight="1" x14ac:dyDescent="0.2">
      <c r="B21" s="19"/>
      <c r="AR21" s="19"/>
      <c r="BE21" s="281"/>
    </row>
    <row r="22" spans="2:71" ht="12" customHeight="1" x14ac:dyDescent="0.2">
      <c r="B22" s="19"/>
      <c r="D22" s="26" t="s">
        <v>37</v>
      </c>
      <c r="AR22" s="19"/>
      <c r="BE22" s="281"/>
    </row>
    <row r="23" spans="2:71" ht="54" customHeight="1" x14ac:dyDescent="0.2">
      <c r="B23" s="19"/>
      <c r="E23" s="287" t="s">
        <v>38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R23" s="19"/>
      <c r="BE23" s="281"/>
    </row>
    <row r="24" spans="2:71" ht="6.95" customHeight="1" x14ac:dyDescent="0.2">
      <c r="B24" s="19"/>
      <c r="AR24" s="19"/>
      <c r="BE24" s="281"/>
    </row>
    <row r="25" spans="2:7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81"/>
    </row>
    <row r="26" spans="2:71" s="1" customFormat="1" ht="25.9" customHeight="1" x14ac:dyDescent="0.2">
      <c r="B26" s="31"/>
      <c r="D26" s="32" t="s">
        <v>39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8">
        <f>ROUND(AG54,2)</f>
        <v>0</v>
      </c>
      <c r="AL26" s="289"/>
      <c r="AM26" s="289"/>
      <c r="AN26" s="289"/>
      <c r="AO26" s="289"/>
      <c r="AR26" s="31"/>
      <c r="BE26" s="281"/>
    </row>
    <row r="27" spans="2:71" s="1" customFormat="1" ht="6.95" customHeight="1" x14ac:dyDescent="0.2">
      <c r="B27" s="31"/>
      <c r="AR27" s="31"/>
      <c r="BE27" s="281"/>
    </row>
    <row r="28" spans="2:71" s="1" customFormat="1" ht="12.75" x14ac:dyDescent="0.2">
      <c r="B28" s="31"/>
      <c r="L28" s="290" t="s">
        <v>40</v>
      </c>
      <c r="M28" s="290"/>
      <c r="N28" s="290"/>
      <c r="O28" s="290"/>
      <c r="P28" s="290"/>
      <c r="W28" s="290" t="s">
        <v>41</v>
      </c>
      <c r="X28" s="290"/>
      <c r="Y28" s="290"/>
      <c r="Z28" s="290"/>
      <c r="AA28" s="290"/>
      <c r="AB28" s="290"/>
      <c r="AC28" s="290"/>
      <c r="AD28" s="290"/>
      <c r="AE28" s="290"/>
      <c r="AK28" s="290" t="s">
        <v>42</v>
      </c>
      <c r="AL28" s="290"/>
      <c r="AM28" s="290"/>
      <c r="AN28" s="290"/>
      <c r="AO28" s="290"/>
      <c r="AR28" s="31"/>
      <c r="BE28" s="281"/>
    </row>
    <row r="29" spans="2:71" s="2" customFormat="1" ht="14.45" customHeight="1" x14ac:dyDescent="0.2">
      <c r="B29" s="35"/>
      <c r="D29" s="26" t="s">
        <v>43</v>
      </c>
      <c r="F29" s="26" t="s">
        <v>44</v>
      </c>
      <c r="L29" s="275">
        <v>0.21</v>
      </c>
      <c r="M29" s="274"/>
      <c r="N29" s="274"/>
      <c r="O29" s="274"/>
      <c r="P29" s="274"/>
      <c r="W29" s="273">
        <f>ROUND(AZ54, 2)</f>
        <v>0</v>
      </c>
      <c r="X29" s="274"/>
      <c r="Y29" s="274"/>
      <c r="Z29" s="274"/>
      <c r="AA29" s="274"/>
      <c r="AB29" s="274"/>
      <c r="AC29" s="274"/>
      <c r="AD29" s="274"/>
      <c r="AE29" s="274"/>
      <c r="AK29" s="273">
        <f>ROUND(AV54, 2)</f>
        <v>0</v>
      </c>
      <c r="AL29" s="274"/>
      <c r="AM29" s="274"/>
      <c r="AN29" s="274"/>
      <c r="AO29" s="274"/>
      <c r="AR29" s="35"/>
      <c r="BE29" s="282"/>
    </row>
    <row r="30" spans="2:71" s="2" customFormat="1" ht="14.45" customHeight="1" x14ac:dyDescent="0.2">
      <c r="B30" s="35"/>
      <c r="F30" s="26" t="s">
        <v>45</v>
      </c>
      <c r="L30" s="275">
        <v>0.12</v>
      </c>
      <c r="M30" s="274"/>
      <c r="N30" s="274"/>
      <c r="O30" s="274"/>
      <c r="P30" s="274"/>
      <c r="W30" s="273">
        <f>ROUND(BA54, 2)</f>
        <v>0</v>
      </c>
      <c r="X30" s="274"/>
      <c r="Y30" s="274"/>
      <c r="Z30" s="274"/>
      <c r="AA30" s="274"/>
      <c r="AB30" s="274"/>
      <c r="AC30" s="274"/>
      <c r="AD30" s="274"/>
      <c r="AE30" s="274"/>
      <c r="AK30" s="273">
        <f>ROUND(AW54, 2)</f>
        <v>0</v>
      </c>
      <c r="AL30" s="274"/>
      <c r="AM30" s="274"/>
      <c r="AN30" s="274"/>
      <c r="AO30" s="274"/>
      <c r="AR30" s="35"/>
      <c r="BE30" s="282"/>
    </row>
    <row r="31" spans="2:71" s="2" customFormat="1" ht="14.45" hidden="1" customHeight="1" x14ac:dyDescent="0.2">
      <c r="B31" s="35"/>
      <c r="F31" s="26" t="s">
        <v>46</v>
      </c>
      <c r="L31" s="275">
        <v>0.21</v>
      </c>
      <c r="M31" s="274"/>
      <c r="N31" s="274"/>
      <c r="O31" s="274"/>
      <c r="P31" s="274"/>
      <c r="W31" s="273">
        <f>ROUND(BB54, 2)</f>
        <v>0</v>
      </c>
      <c r="X31" s="274"/>
      <c r="Y31" s="274"/>
      <c r="Z31" s="274"/>
      <c r="AA31" s="274"/>
      <c r="AB31" s="274"/>
      <c r="AC31" s="274"/>
      <c r="AD31" s="274"/>
      <c r="AE31" s="274"/>
      <c r="AK31" s="273">
        <v>0</v>
      </c>
      <c r="AL31" s="274"/>
      <c r="AM31" s="274"/>
      <c r="AN31" s="274"/>
      <c r="AO31" s="274"/>
      <c r="AR31" s="35"/>
      <c r="BE31" s="282"/>
    </row>
    <row r="32" spans="2:71" s="2" customFormat="1" ht="14.45" hidden="1" customHeight="1" x14ac:dyDescent="0.2">
      <c r="B32" s="35"/>
      <c r="F32" s="26" t="s">
        <v>47</v>
      </c>
      <c r="L32" s="275">
        <v>0.12</v>
      </c>
      <c r="M32" s="274"/>
      <c r="N32" s="274"/>
      <c r="O32" s="274"/>
      <c r="P32" s="274"/>
      <c r="W32" s="273">
        <f>ROUND(BC54, 2)</f>
        <v>0</v>
      </c>
      <c r="X32" s="274"/>
      <c r="Y32" s="274"/>
      <c r="Z32" s="274"/>
      <c r="AA32" s="274"/>
      <c r="AB32" s="274"/>
      <c r="AC32" s="274"/>
      <c r="AD32" s="274"/>
      <c r="AE32" s="274"/>
      <c r="AK32" s="273">
        <v>0</v>
      </c>
      <c r="AL32" s="274"/>
      <c r="AM32" s="274"/>
      <c r="AN32" s="274"/>
      <c r="AO32" s="274"/>
      <c r="AR32" s="35"/>
      <c r="BE32" s="282"/>
    </row>
    <row r="33" spans="2:44" s="2" customFormat="1" ht="14.45" hidden="1" customHeight="1" x14ac:dyDescent="0.2">
      <c r="B33" s="35"/>
      <c r="F33" s="26" t="s">
        <v>48</v>
      </c>
      <c r="L33" s="275">
        <v>0</v>
      </c>
      <c r="M33" s="274"/>
      <c r="N33" s="274"/>
      <c r="O33" s="274"/>
      <c r="P33" s="274"/>
      <c r="W33" s="273">
        <f>ROUND(BD54, 2)</f>
        <v>0</v>
      </c>
      <c r="X33" s="274"/>
      <c r="Y33" s="274"/>
      <c r="Z33" s="274"/>
      <c r="AA33" s="274"/>
      <c r="AB33" s="274"/>
      <c r="AC33" s="274"/>
      <c r="AD33" s="274"/>
      <c r="AE33" s="274"/>
      <c r="AK33" s="273">
        <v>0</v>
      </c>
      <c r="AL33" s="274"/>
      <c r="AM33" s="274"/>
      <c r="AN33" s="274"/>
      <c r="AO33" s="274"/>
      <c r="AR33" s="35"/>
    </row>
    <row r="34" spans="2:44" s="1" customFormat="1" ht="6.95" customHeight="1" x14ac:dyDescent="0.2">
      <c r="B34" s="31"/>
      <c r="AR34" s="31"/>
    </row>
    <row r="35" spans="2:44" s="1" customFormat="1" ht="25.9" customHeight="1" x14ac:dyDescent="0.2">
      <c r="B35" s="31"/>
      <c r="C35" s="36"/>
      <c r="D35" s="37" t="s">
        <v>49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50</v>
      </c>
      <c r="U35" s="38"/>
      <c r="V35" s="38"/>
      <c r="W35" s="38"/>
      <c r="X35" s="276" t="s">
        <v>51</v>
      </c>
      <c r="Y35" s="277"/>
      <c r="Z35" s="277"/>
      <c r="AA35" s="277"/>
      <c r="AB35" s="277"/>
      <c r="AC35" s="38"/>
      <c r="AD35" s="38"/>
      <c r="AE35" s="38"/>
      <c r="AF35" s="38"/>
      <c r="AG35" s="38"/>
      <c r="AH35" s="38"/>
      <c r="AI35" s="38"/>
      <c r="AJ35" s="38"/>
      <c r="AK35" s="278">
        <f>SUM(AK26:AK33)</f>
        <v>0</v>
      </c>
      <c r="AL35" s="277"/>
      <c r="AM35" s="277"/>
      <c r="AN35" s="277"/>
      <c r="AO35" s="279"/>
      <c r="AP35" s="36"/>
      <c r="AQ35" s="36"/>
      <c r="AR35" s="31"/>
    </row>
    <row r="36" spans="2:44" s="1" customFormat="1" ht="6.95" customHeight="1" x14ac:dyDescent="0.2">
      <c r="B36" s="31"/>
      <c r="AR36" s="31"/>
    </row>
    <row r="37" spans="2:44" s="1" customFormat="1" ht="6.95" customHeight="1" x14ac:dyDescent="0.2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 x14ac:dyDescent="0.2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 x14ac:dyDescent="0.2">
      <c r="B42" s="31"/>
      <c r="C42" s="20" t="s">
        <v>52</v>
      </c>
      <c r="AR42" s="31"/>
    </row>
    <row r="43" spans="2:44" s="1" customFormat="1" ht="6.95" customHeight="1" x14ac:dyDescent="0.2">
      <c r="B43" s="31"/>
      <c r="AR43" s="31"/>
    </row>
    <row r="44" spans="2:44" s="3" customFormat="1" ht="12" customHeight="1" x14ac:dyDescent="0.2">
      <c r="B44" s="44"/>
      <c r="C44" s="26" t="s">
        <v>13</v>
      </c>
      <c r="L44" s="3" t="str">
        <f>K5</f>
        <v>2025-001</v>
      </c>
      <c r="AR44" s="44"/>
    </row>
    <row r="45" spans="2:44" s="4" customFormat="1" ht="36.950000000000003" customHeight="1" x14ac:dyDescent="0.2">
      <c r="B45" s="45"/>
      <c r="C45" s="46" t="s">
        <v>16</v>
      </c>
      <c r="L45" s="264" t="str">
        <f>K6</f>
        <v>III/18018 LETKOV PRŮTAH</v>
      </c>
      <c r="M45" s="265"/>
      <c r="N45" s="265"/>
      <c r="O45" s="265"/>
      <c r="P45" s="265"/>
      <c r="Q45" s="265"/>
      <c r="R45" s="265"/>
      <c r="S45" s="265"/>
      <c r="T45" s="265"/>
      <c r="U45" s="265"/>
      <c r="V45" s="265"/>
      <c r="W45" s="265"/>
      <c r="X45" s="265"/>
      <c r="Y45" s="265"/>
      <c r="Z45" s="265"/>
      <c r="AA45" s="265"/>
      <c r="AB45" s="265"/>
      <c r="AC45" s="265"/>
      <c r="AD45" s="265"/>
      <c r="AE45" s="265"/>
      <c r="AF45" s="265"/>
      <c r="AG45" s="265"/>
      <c r="AH45" s="265"/>
      <c r="AI45" s="265"/>
      <c r="AJ45" s="265"/>
      <c r="AK45" s="265"/>
      <c r="AL45" s="265"/>
      <c r="AM45" s="265"/>
      <c r="AN45" s="265"/>
      <c r="AO45" s="265"/>
      <c r="AR45" s="45"/>
    </row>
    <row r="46" spans="2:44" s="1" customFormat="1" ht="6.95" customHeight="1" x14ac:dyDescent="0.2">
      <c r="B46" s="31"/>
      <c r="AR46" s="31"/>
    </row>
    <row r="47" spans="2:44" s="1" customFormat="1" ht="12" customHeight="1" x14ac:dyDescent="0.2">
      <c r="B47" s="31"/>
      <c r="C47" s="26" t="s">
        <v>21</v>
      </c>
      <c r="L47" s="47" t="str">
        <f>IF(K8="","",K8)</f>
        <v>LETKOV</v>
      </c>
      <c r="AI47" s="26" t="s">
        <v>23</v>
      </c>
      <c r="AM47" s="266" t="str">
        <f>IF(AN8= "","",AN8)</f>
        <v>5. 3. 2025</v>
      </c>
      <c r="AN47" s="266"/>
      <c r="AR47" s="31"/>
    </row>
    <row r="48" spans="2:44" s="1" customFormat="1" ht="6.95" customHeight="1" x14ac:dyDescent="0.2">
      <c r="B48" s="31"/>
      <c r="AR48" s="31"/>
    </row>
    <row r="49" spans="1:91" s="1" customFormat="1" ht="15.2" customHeight="1" x14ac:dyDescent="0.2">
      <c r="B49" s="31"/>
      <c r="C49" s="26" t="s">
        <v>25</v>
      </c>
      <c r="L49" s="3" t="str">
        <f>IF(E11= "","",E11)</f>
        <v xml:space="preserve">SÚS PK, p.o. + Obec Letkov </v>
      </c>
      <c r="AI49" s="26" t="s">
        <v>32</v>
      </c>
      <c r="AM49" s="267" t="str">
        <f>IF(E17="","",E17)</f>
        <v>BOULA IPK s.r.o.</v>
      </c>
      <c r="AN49" s="268"/>
      <c r="AO49" s="268"/>
      <c r="AP49" s="268"/>
      <c r="AR49" s="31"/>
      <c r="AS49" s="269" t="s">
        <v>53</v>
      </c>
      <c r="AT49" s="270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 x14ac:dyDescent="0.2">
      <c r="B50" s="31"/>
      <c r="C50" s="26" t="s">
        <v>30</v>
      </c>
      <c r="L50" s="3" t="str">
        <f>IF(E14= "Vyplň údaj","",E14)</f>
        <v/>
      </c>
      <c r="AI50" s="26" t="s">
        <v>36</v>
      </c>
      <c r="AM50" s="267" t="str">
        <f>IF(E20="","",E20)</f>
        <v>BOULA IPK s.r.o.</v>
      </c>
      <c r="AN50" s="268"/>
      <c r="AO50" s="268"/>
      <c r="AP50" s="268"/>
      <c r="AR50" s="31"/>
      <c r="AS50" s="271"/>
      <c r="AT50" s="272"/>
      <c r="BD50" s="52"/>
    </row>
    <row r="51" spans="1:91" s="1" customFormat="1" ht="10.9" customHeight="1" x14ac:dyDescent="0.2">
      <c r="B51" s="31"/>
      <c r="AR51" s="31"/>
      <c r="AS51" s="271"/>
      <c r="AT51" s="272"/>
      <c r="BD51" s="52"/>
    </row>
    <row r="52" spans="1:91" s="1" customFormat="1" ht="29.25" customHeight="1" x14ac:dyDescent="0.2">
      <c r="B52" s="31"/>
      <c r="C52" s="258" t="s">
        <v>54</v>
      </c>
      <c r="D52" s="259"/>
      <c r="E52" s="259"/>
      <c r="F52" s="259"/>
      <c r="G52" s="259"/>
      <c r="H52" s="53"/>
      <c r="I52" s="260" t="s">
        <v>55</v>
      </c>
      <c r="J52" s="259"/>
      <c r="K52" s="259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9"/>
      <c r="X52" s="259"/>
      <c r="Y52" s="259"/>
      <c r="Z52" s="259"/>
      <c r="AA52" s="259"/>
      <c r="AB52" s="259"/>
      <c r="AC52" s="259"/>
      <c r="AD52" s="259"/>
      <c r="AE52" s="259"/>
      <c r="AF52" s="259"/>
      <c r="AG52" s="261" t="s">
        <v>56</v>
      </c>
      <c r="AH52" s="259"/>
      <c r="AI52" s="259"/>
      <c r="AJ52" s="259"/>
      <c r="AK52" s="259"/>
      <c r="AL52" s="259"/>
      <c r="AM52" s="259"/>
      <c r="AN52" s="260" t="s">
        <v>57</v>
      </c>
      <c r="AO52" s="259"/>
      <c r="AP52" s="259"/>
      <c r="AQ52" s="54" t="s">
        <v>58</v>
      </c>
      <c r="AR52" s="31"/>
      <c r="AS52" s="55" t="s">
        <v>59</v>
      </c>
      <c r="AT52" s="56" t="s">
        <v>60</v>
      </c>
      <c r="AU52" s="56" t="s">
        <v>61</v>
      </c>
      <c r="AV52" s="56" t="s">
        <v>62</v>
      </c>
      <c r="AW52" s="56" t="s">
        <v>63</v>
      </c>
      <c r="AX52" s="56" t="s">
        <v>64</v>
      </c>
      <c r="AY52" s="56" t="s">
        <v>65</v>
      </c>
      <c r="AZ52" s="56" t="s">
        <v>66</v>
      </c>
      <c r="BA52" s="56" t="s">
        <v>67</v>
      </c>
      <c r="BB52" s="56" t="s">
        <v>68</v>
      </c>
      <c r="BC52" s="56" t="s">
        <v>69</v>
      </c>
      <c r="BD52" s="57" t="s">
        <v>70</v>
      </c>
    </row>
    <row r="53" spans="1:91" s="1" customFormat="1" ht="10.9" customHeight="1" x14ac:dyDescent="0.2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 x14ac:dyDescent="0.2">
      <c r="B54" s="59"/>
      <c r="C54" s="60" t="s">
        <v>71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62">
        <f>ROUND(SUM(AG55:AG57),2)</f>
        <v>0</v>
      </c>
      <c r="AH54" s="262"/>
      <c r="AI54" s="262"/>
      <c r="AJ54" s="262"/>
      <c r="AK54" s="262"/>
      <c r="AL54" s="262"/>
      <c r="AM54" s="262"/>
      <c r="AN54" s="263">
        <f>SUM(AG54,AT54)</f>
        <v>0</v>
      </c>
      <c r="AO54" s="263"/>
      <c r="AP54" s="263"/>
      <c r="AQ54" s="63" t="s">
        <v>19</v>
      </c>
      <c r="AR54" s="59"/>
      <c r="AS54" s="64">
        <f>ROUND(SUM(AS55:AS57),2)</f>
        <v>0</v>
      </c>
      <c r="AT54" s="65">
        <f>ROUND(SUM(AV54:AW54),2)</f>
        <v>0</v>
      </c>
      <c r="AU54" s="66">
        <f>ROUND(SUM(AU55:AU57),5)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ROUND(SUM(AZ55:AZ57),2)</f>
        <v>0</v>
      </c>
      <c r="BA54" s="65">
        <f>ROUND(SUM(BA55:BA57),2)</f>
        <v>0</v>
      </c>
      <c r="BB54" s="65">
        <f>ROUND(SUM(BB55:BB57),2)</f>
        <v>0</v>
      </c>
      <c r="BC54" s="65">
        <f>ROUND(SUM(BC55:BC57),2)</f>
        <v>0</v>
      </c>
      <c r="BD54" s="67">
        <f>ROUND(SUM(BD55:BD57),2)</f>
        <v>0</v>
      </c>
      <c r="BS54" s="68" t="s">
        <v>72</v>
      </c>
      <c r="BT54" s="68" t="s">
        <v>73</v>
      </c>
      <c r="BU54" s="69" t="s">
        <v>74</v>
      </c>
      <c r="BV54" s="68" t="s">
        <v>75</v>
      </c>
      <c r="BW54" s="68" t="s">
        <v>5</v>
      </c>
      <c r="BX54" s="68" t="s">
        <v>76</v>
      </c>
      <c r="CL54" s="68" t="s">
        <v>19</v>
      </c>
    </row>
    <row r="55" spans="1:91" s="6" customFormat="1" ht="45" customHeight="1" x14ac:dyDescent="0.2">
      <c r="A55" s="70" t="s">
        <v>77</v>
      </c>
      <c r="B55" s="71"/>
      <c r="C55" s="72"/>
      <c r="D55" s="257" t="s">
        <v>78</v>
      </c>
      <c r="E55" s="257"/>
      <c r="F55" s="257"/>
      <c r="G55" s="257"/>
      <c r="H55" s="257"/>
      <c r="I55" s="73"/>
      <c r="J55" s="257" t="s">
        <v>79</v>
      </c>
      <c r="K55" s="257"/>
      <c r="L55" s="257"/>
      <c r="M55" s="257"/>
      <c r="N55" s="257"/>
      <c r="O55" s="257"/>
      <c r="P55" s="257"/>
      <c r="Q55" s="257"/>
      <c r="R55" s="257"/>
      <c r="S55" s="257"/>
      <c r="T55" s="257"/>
      <c r="U55" s="257"/>
      <c r="V55" s="257"/>
      <c r="W55" s="257"/>
      <c r="X55" s="257"/>
      <c r="Y55" s="257"/>
      <c r="Z55" s="257"/>
      <c r="AA55" s="257"/>
      <c r="AB55" s="257"/>
      <c r="AC55" s="257"/>
      <c r="AD55" s="257"/>
      <c r="AE55" s="257"/>
      <c r="AF55" s="257"/>
      <c r="AG55" s="255">
        <f>'SO 110,120,130,160 - KOMU...'!J30</f>
        <v>0</v>
      </c>
      <c r="AH55" s="256"/>
      <c r="AI55" s="256"/>
      <c r="AJ55" s="256"/>
      <c r="AK55" s="256"/>
      <c r="AL55" s="256"/>
      <c r="AM55" s="256"/>
      <c r="AN55" s="255">
        <f>SUM(AG55,AT55)</f>
        <v>0</v>
      </c>
      <c r="AO55" s="256"/>
      <c r="AP55" s="256"/>
      <c r="AQ55" s="74" t="s">
        <v>80</v>
      </c>
      <c r="AR55" s="71"/>
      <c r="AS55" s="75">
        <v>0</v>
      </c>
      <c r="AT55" s="76">
        <f>ROUND(SUM(AV55:AW55),2)</f>
        <v>0</v>
      </c>
      <c r="AU55" s="77">
        <f>'SO 110,120,130,160 - KOMU...'!P88</f>
        <v>0</v>
      </c>
      <c r="AV55" s="76">
        <f>'SO 110,120,130,160 - KOMU...'!J33</f>
        <v>0</v>
      </c>
      <c r="AW55" s="76">
        <f>'SO 110,120,130,160 - KOMU...'!J34</f>
        <v>0</v>
      </c>
      <c r="AX55" s="76">
        <f>'SO 110,120,130,160 - KOMU...'!J35</f>
        <v>0</v>
      </c>
      <c r="AY55" s="76">
        <f>'SO 110,120,130,160 - KOMU...'!J36</f>
        <v>0</v>
      </c>
      <c r="AZ55" s="76">
        <f>'SO 110,120,130,160 - KOMU...'!F33</f>
        <v>0</v>
      </c>
      <c r="BA55" s="76">
        <f>'SO 110,120,130,160 - KOMU...'!F34</f>
        <v>0</v>
      </c>
      <c r="BB55" s="76">
        <f>'SO 110,120,130,160 - KOMU...'!F35</f>
        <v>0</v>
      </c>
      <c r="BC55" s="76">
        <f>'SO 110,120,130,160 - KOMU...'!F36</f>
        <v>0</v>
      </c>
      <c r="BD55" s="78">
        <f>'SO 110,120,130,160 - KOMU...'!F37</f>
        <v>0</v>
      </c>
      <c r="BT55" s="79" t="s">
        <v>12</v>
      </c>
      <c r="BV55" s="79" t="s">
        <v>75</v>
      </c>
      <c r="BW55" s="79" t="s">
        <v>81</v>
      </c>
      <c r="BX55" s="79" t="s">
        <v>5</v>
      </c>
      <c r="CL55" s="79" t="s">
        <v>19</v>
      </c>
      <c r="CM55" s="79" t="s">
        <v>82</v>
      </c>
    </row>
    <row r="56" spans="1:91" s="6" customFormat="1" ht="45" customHeight="1" x14ac:dyDescent="0.2">
      <c r="A56" s="70" t="s">
        <v>77</v>
      </c>
      <c r="B56" s="71"/>
      <c r="C56" s="72"/>
      <c r="D56" s="257" t="s">
        <v>83</v>
      </c>
      <c r="E56" s="257"/>
      <c r="F56" s="257"/>
      <c r="G56" s="257"/>
      <c r="H56" s="257"/>
      <c r="I56" s="73"/>
      <c r="J56" s="257" t="s">
        <v>84</v>
      </c>
      <c r="K56" s="257"/>
      <c r="L56" s="257"/>
      <c r="M56" s="257"/>
      <c r="N56" s="257"/>
      <c r="O56" s="257"/>
      <c r="P56" s="257"/>
      <c r="Q56" s="257"/>
      <c r="R56" s="257"/>
      <c r="S56" s="257"/>
      <c r="T56" s="257"/>
      <c r="U56" s="257"/>
      <c r="V56" s="257"/>
      <c r="W56" s="257"/>
      <c r="X56" s="257"/>
      <c r="Y56" s="257"/>
      <c r="Z56" s="257"/>
      <c r="AA56" s="257"/>
      <c r="AB56" s="257"/>
      <c r="AC56" s="257"/>
      <c r="AD56" s="257"/>
      <c r="AE56" s="257"/>
      <c r="AF56" s="257"/>
      <c r="AG56" s="255">
        <f>'SO 140,150,160 - MÍSTNÍ K...'!J30</f>
        <v>0</v>
      </c>
      <c r="AH56" s="256"/>
      <c r="AI56" s="256"/>
      <c r="AJ56" s="256"/>
      <c r="AK56" s="256"/>
      <c r="AL56" s="256"/>
      <c r="AM56" s="256"/>
      <c r="AN56" s="255">
        <f>SUM(AG56,AT56)</f>
        <v>0</v>
      </c>
      <c r="AO56" s="256"/>
      <c r="AP56" s="256"/>
      <c r="AQ56" s="74" t="s">
        <v>80</v>
      </c>
      <c r="AR56" s="71"/>
      <c r="AS56" s="75">
        <v>0</v>
      </c>
      <c r="AT56" s="76">
        <f>ROUND(SUM(AV56:AW56),2)</f>
        <v>0</v>
      </c>
      <c r="AU56" s="77">
        <f>'SO 140,150,160 - MÍSTNÍ K...'!P88</f>
        <v>0</v>
      </c>
      <c r="AV56" s="76">
        <f>'SO 140,150,160 - MÍSTNÍ K...'!J33</f>
        <v>0</v>
      </c>
      <c r="AW56" s="76">
        <f>'SO 140,150,160 - MÍSTNÍ K...'!J34</f>
        <v>0</v>
      </c>
      <c r="AX56" s="76">
        <f>'SO 140,150,160 - MÍSTNÍ K...'!J35</f>
        <v>0</v>
      </c>
      <c r="AY56" s="76">
        <f>'SO 140,150,160 - MÍSTNÍ K...'!J36</f>
        <v>0</v>
      </c>
      <c r="AZ56" s="76">
        <f>'SO 140,150,160 - MÍSTNÍ K...'!F33</f>
        <v>0</v>
      </c>
      <c r="BA56" s="76">
        <f>'SO 140,150,160 - MÍSTNÍ K...'!F34</f>
        <v>0</v>
      </c>
      <c r="BB56" s="76">
        <f>'SO 140,150,160 - MÍSTNÍ K...'!F35</f>
        <v>0</v>
      </c>
      <c r="BC56" s="76">
        <f>'SO 140,150,160 - MÍSTNÍ K...'!F36</f>
        <v>0</v>
      </c>
      <c r="BD56" s="78">
        <f>'SO 140,150,160 - MÍSTNÍ K...'!F37</f>
        <v>0</v>
      </c>
      <c r="BT56" s="79" t="s">
        <v>12</v>
      </c>
      <c r="BV56" s="79" t="s">
        <v>75</v>
      </c>
      <c r="BW56" s="79" t="s">
        <v>85</v>
      </c>
      <c r="BX56" s="79" t="s">
        <v>5</v>
      </c>
      <c r="CL56" s="79" t="s">
        <v>19</v>
      </c>
      <c r="CM56" s="79" t="s">
        <v>82</v>
      </c>
    </row>
    <row r="57" spans="1:91" s="6" customFormat="1" ht="45" customHeight="1" x14ac:dyDescent="0.2">
      <c r="A57" s="70" t="s">
        <v>77</v>
      </c>
      <c r="B57" s="71"/>
      <c r="C57" s="72"/>
      <c r="D57" s="257" t="s">
        <v>86</v>
      </c>
      <c r="E57" s="257"/>
      <c r="F57" s="257"/>
      <c r="G57" s="257"/>
      <c r="H57" s="257"/>
      <c r="I57" s="73"/>
      <c r="J57" s="257" t="s">
        <v>87</v>
      </c>
      <c r="K57" s="257"/>
      <c r="L57" s="257"/>
      <c r="M57" s="257"/>
      <c r="N57" s="257"/>
      <c r="O57" s="257"/>
      <c r="P57" s="257"/>
      <c r="Q57" s="257"/>
      <c r="R57" s="257"/>
      <c r="S57" s="257"/>
      <c r="T57" s="257"/>
      <c r="U57" s="257"/>
      <c r="V57" s="257"/>
      <c r="W57" s="257"/>
      <c r="X57" s="257"/>
      <c r="Y57" s="257"/>
      <c r="Z57" s="257"/>
      <c r="AA57" s="257"/>
      <c r="AB57" s="257"/>
      <c r="AC57" s="257"/>
      <c r="AD57" s="257"/>
      <c r="AE57" s="257"/>
      <c r="AF57" s="257"/>
      <c r="AG57" s="255">
        <f>'SO 900 - VEDLEJŠÍ ROZPOČT...'!J30</f>
        <v>0</v>
      </c>
      <c r="AH57" s="256"/>
      <c r="AI57" s="256"/>
      <c r="AJ57" s="256"/>
      <c r="AK57" s="256"/>
      <c r="AL57" s="256"/>
      <c r="AM57" s="256"/>
      <c r="AN57" s="255">
        <f>SUM(AG57,AT57)</f>
        <v>0</v>
      </c>
      <c r="AO57" s="256"/>
      <c r="AP57" s="256"/>
      <c r="AQ57" s="74" t="s">
        <v>80</v>
      </c>
      <c r="AR57" s="71"/>
      <c r="AS57" s="80">
        <v>0</v>
      </c>
      <c r="AT57" s="81">
        <f>ROUND(SUM(AV57:AW57),2)</f>
        <v>0</v>
      </c>
      <c r="AU57" s="82">
        <f>'SO 900 - VEDLEJŠÍ ROZPOČT...'!P85</f>
        <v>0</v>
      </c>
      <c r="AV57" s="81">
        <f>'SO 900 - VEDLEJŠÍ ROZPOČT...'!J33</f>
        <v>0</v>
      </c>
      <c r="AW57" s="81">
        <f>'SO 900 - VEDLEJŠÍ ROZPOČT...'!J34</f>
        <v>0</v>
      </c>
      <c r="AX57" s="81">
        <f>'SO 900 - VEDLEJŠÍ ROZPOČT...'!J35</f>
        <v>0</v>
      </c>
      <c r="AY57" s="81">
        <f>'SO 900 - VEDLEJŠÍ ROZPOČT...'!J36</f>
        <v>0</v>
      </c>
      <c r="AZ57" s="81">
        <f>'SO 900 - VEDLEJŠÍ ROZPOČT...'!F33</f>
        <v>0</v>
      </c>
      <c r="BA57" s="81">
        <f>'SO 900 - VEDLEJŠÍ ROZPOČT...'!F34</f>
        <v>0</v>
      </c>
      <c r="BB57" s="81">
        <f>'SO 900 - VEDLEJŠÍ ROZPOČT...'!F35</f>
        <v>0</v>
      </c>
      <c r="BC57" s="81">
        <f>'SO 900 - VEDLEJŠÍ ROZPOČT...'!F36</f>
        <v>0</v>
      </c>
      <c r="BD57" s="83">
        <f>'SO 900 - VEDLEJŠÍ ROZPOČT...'!F37</f>
        <v>0</v>
      </c>
      <c r="BT57" s="79" t="s">
        <v>12</v>
      </c>
      <c r="BV57" s="79" t="s">
        <v>75</v>
      </c>
      <c r="BW57" s="79" t="s">
        <v>88</v>
      </c>
      <c r="BX57" s="79" t="s">
        <v>5</v>
      </c>
      <c r="CL57" s="79" t="s">
        <v>19</v>
      </c>
      <c r="CM57" s="79" t="s">
        <v>82</v>
      </c>
    </row>
    <row r="58" spans="1:91" s="1" customFormat="1" ht="30" customHeight="1" x14ac:dyDescent="0.2">
      <c r="B58" s="31"/>
      <c r="AR58" s="31"/>
    </row>
    <row r="59" spans="1:91" s="1" customFormat="1" ht="6.95" customHeight="1" x14ac:dyDescent="0.2"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31"/>
    </row>
  </sheetData>
  <sheetProtection algorithmName="SHA-512" hashValue="W2wyEi+cD/hX7Fs0R63yeKBWFJKN6i14ymNt4q8rwOnn/YNBf99tKsZvwfT5ethW+YHkM1/5QQcjGQsA4v26Og==" saltValue="Z2egFHjuOzSmdY/4pZ7H5rpw9lzAnc7WUj/XQto5Xe0JpIswlejJ/viq9TxjGSZYatXM3HlZuHsjHoTNEb6kQw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SO 110,120,130,160 - KOMU...'!C2" display="/"/>
    <hyperlink ref="A56" location="'SO 140,150,160 - MÍSTNÍ K...'!C2" display="/"/>
    <hyperlink ref="A57" location="'SO 900 - VEDLEJŠÍ ROZPOČT...'!C2" display="/"/>
  </hyperlinks>
  <pageMargins left="0.39374999999999999" right="0.39374999999999999" top="0.39374999999999999" bottom="0.39374999999999999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45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81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 x14ac:dyDescent="0.2">
      <c r="B4" s="19"/>
      <c r="D4" s="20" t="s">
        <v>89</v>
      </c>
      <c r="L4" s="19"/>
      <c r="M4" s="84" t="s">
        <v>10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6.5" customHeight="1" x14ac:dyDescent="0.2">
      <c r="B7" s="19"/>
      <c r="E7" s="292" t="str">
        <f>'Rekapitulace stavby'!K6</f>
        <v>III/18018 LETKOV PRŮTAH</v>
      </c>
      <c r="F7" s="293"/>
      <c r="G7" s="293"/>
      <c r="H7" s="293"/>
      <c r="L7" s="19"/>
    </row>
    <row r="8" spans="2:46" s="1" customFormat="1" ht="12" customHeight="1" x14ac:dyDescent="0.2">
      <c r="B8" s="31"/>
      <c r="D8" s="26" t="s">
        <v>90</v>
      </c>
      <c r="L8" s="31"/>
    </row>
    <row r="9" spans="2:46" s="1" customFormat="1" ht="16.5" customHeight="1" x14ac:dyDescent="0.2">
      <c r="B9" s="31"/>
      <c r="E9" s="264" t="s">
        <v>91</v>
      </c>
      <c r="F9" s="291"/>
      <c r="G9" s="291"/>
      <c r="H9" s="291"/>
      <c r="L9" s="31"/>
    </row>
    <row r="10" spans="2:46" s="1" customFormat="1" x14ac:dyDescent="0.2">
      <c r="B10" s="31"/>
      <c r="L10" s="31"/>
    </row>
    <row r="11" spans="2:46" s="1" customFormat="1" ht="12" customHeight="1" x14ac:dyDescent="0.2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 x14ac:dyDescent="0.2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5. 3. 2025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25</v>
      </c>
      <c r="I14" s="26" t="s">
        <v>26</v>
      </c>
      <c r="J14" s="24" t="s">
        <v>92</v>
      </c>
      <c r="L14" s="31"/>
    </row>
    <row r="15" spans="2:46" s="1" customFormat="1" ht="18" customHeight="1" x14ac:dyDescent="0.2">
      <c r="B15" s="31"/>
      <c r="E15" s="24" t="s">
        <v>93</v>
      </c>
      <c r="I15" s="26" t="s">
        <v>29</v>
      </c>
      <c r="J15" s="24" t="s">
        <v>19</v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94" t="str">
        <f>'Rekapitulace stavby'!E14</f>
        <v>Vyplň údaj</v>
      </c>
      <c r="F18" s="283"/>
      <c r="G18" s="283"/>
      <c r="H18" s="283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 x14ac:dyDescent="0.2">
      <c r="B21" s="31"/>
      <c r="E21" s="24" t="s">
        <v>34</v>
      </c>
      <c r="I21" s="26" t="s">
        <v>29</v>
      </c>
      <c r="J21" s="24" t="s">
        <v>19</v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36</v>
      </c>
      <c r="I23" s="26" t="s">
        <v>26</v>
      </c>
      <c r="J23" s="24" t="s">
        <v>33</v>
      </c>
      <c r="L23" s="31"/>
    </row>
    <row r="24" spans="2:12" s="1" customFormat="1" ht="18" customHeight="1" x14ac:dyDescent="0.2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37</v>
      </c>
      <c r="L26" s="31"/>
    </row>
    <row r="27" spans="2:12" s="7" customFormat="1" ht="16.5" customHeight="1" x14ac:dyDescent="0.2">
      <c r="B27" s="85"/>
      <c r="E27" s="287" t="s">
        <v>19</v>
      </c>
      <c r="F27" s="287"/>
      <c r="G27" s="287"/>
      <c r="H27" s="287"/>
      <c r="L27" s="85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 x14ac:dyDescent="0.2">
      <c r="B30" s="31"/>
      <c r="D30" s="86" t="s">
        <v>39</v>
      </c>
      <c r="J30" s="62">
        <f>ROUND(J88, 2)</f>
        <v>0</v>
      </c>
      <c r="L30" s="31"/>
    </row>
    <row r="31" spans="2:12" s="1" customFormat="1" ht="6.95" customHeight="1" x14ac:dyDescent="0.2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 x14ac:dyDescent="0.2">
      <c r="B32" s="31"/>
      <c r="F32" s="34" t="s">
        <v>41</v>
      </c>
      <c r="I32" s="34" t="s">
        <v>40</v>
      </c>
      <c r="J32" s="34" t="s">
        <v>42</v>
      </c>
      <c r="L32" s="31"/>
    </row>
    <row r="33" spans="2:12" s="1" customFormat="1" ht="14.45" customHeight="1" x14ac:dyDescent="0.2">
      <c r="B33" s="31"/>
      <c r="D33" s="51" t="s">
        <v>43</v>
      </c>
      <c r="E33" s="26" t="s">
        <v>44</v>
      </c>
      <c r="F33" s="87">
        <f>ROUND((SUM(BE88:BE444)),  2)</f>
        <v>0</v>
      </c>
      <c r="I33" s="88">
        <v>0.21</v>
      </c>
      <c r="J33" s="87">
        <f>ROUND(((SUM(BE88:BE444))*I33),  2)</f>
        <v>0</v>
      </c>
      <c r="L33" s="31"/>
    </row>
    <row r="34" spans="2:12" s="1" customFormat="1" ht="14.45" customHeight="1" x14ac:dyDescent="0.2">
      <c r="B34" s="31"/>
      <c r="E34" s="26" t="s">
        <v>45</v>
      </c>
      <c r="F34" s="87">
        <f>ROUND((SUM(BF88:BF444)),  2)</f>
        <v>0</v>
      </c>
      <c r="I34" s="88">
        <v>0.12</v>
      </c>
      <c r="J34" s="87">
        <f>ROUND(((SUM(BF88:BF444))*I34),  2)</f>
        <v>0</v>
      </c>
      <c r="L34" s="31"/>
    </row>
    <row r="35" spans="2:12" s="1" customFormat="1" ht="14.45" hidden="1" customHeight="1" x14ac:dyDescent="0.2">
      <c r="B35" s="31"/>
      <c r="E35" s="26" t="s">
        <v>46</v>
      </c>
      <c r="F35" s="87">
        <f>ROUND((SUM(BG88:BG444)),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 x14ac:dyDescent="0.2">
      <c r="B36" s="31"/>
      <c r="E36" s="26" t="s">
        <v>47</v>
      </c>
      <c r="F36" s="87">
        <f>ROUND((SUM(BH88:BH444)),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 x14ac:dyDescent="0.2">
      <c r="B37" s="31"/>
      <c r="E37" s="26" t="s">
        <v>48</v>
      </c>
      <c r="F37" s="87">
        <f>ROUND((SUM(BI88:BI444)),  2)</f>
        <v>0</v>
      </c>
      <c r="I37" s="88">
        <v>0</v>
      </c>
      <c r="J37" s="87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89"/>
      <c r="D39" s="90" t="s">
        <v>49</v>
      </c>
      <c r="E39" s="53"/>
      <c r="F39" s="53"/>
      <c r="G39" s="91" t="s">
        <v>50</v>
      </c>
      <c r="H39" s="92" t="s">
        <v>51</v>
      </c>
      <c r="I39" s="53"/>
      <c r="J39" s="93">
        <f>SUM(J30:J37)</f>
        <v>0</v>
      </c>
      <c r="K39" s="94"/>
      <c r="L39" s="31"/>
    </row>
    <row r="40" spans="2:12" s="1" customFormat="1" ht="14.45" customHeight="1" x14ac:dyDescent="0.2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 x14ac:dyDescent="0.2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 x14ac:dyDescent="0.2">
      <c r="B45" s="31"/>
      <c r="C45" s="20" t="s">
        <v>94</v>
      </c>
      <c r="L45" s="31"/>
    </row>
    <row r="46" spans="2:12" s="1" customFormat="1" ht="6.95" customHeight="1" x14ac:dyDescent="0.2">
      <c r="B46" s="31"/>
      <c r="L46" s="31"/>
    </row>
    <row r="47" spans="2:12" s="1" customFormat="1" ht="12" customHeight="1" x14ac:dyDescent="0.2">
      <c r="B47" s="31"/>
      <c r="C47" s="26" t="s">
        <v>16</v>
      </c>
      <c r="L47" s="31"/>
    </row>
    <row r="48" spans="2:12" s="1" customFormat="1" ht="16.5" customHeight="1" x14ac:dyDescent="0.2">
      <c r="B48" s="31"/>
      <c r="E48" s="292" t="str">
        <f>E7</f>
        <v>III/18018 LETKOV PRŮTAH</v>
      </c>
      <c r="F48" s="293"/>
      <c r="G48" s="293"/>
      <c r="H48" s="293"/>
      <c r="L48" s="31"/>
    </row>
    <row r="49" spans="2:47" s="1" customFormat="1" ht="12" customHeight="1" x14ac:dyDescent="0.2">
      <c r="B49" s="31"/>
      <c r="C49" s="26" t="s">
        <v>90</v>
      </c>
      <c r="L49" s="31"/>
    </row>
    <row r="50" spans="2:47" s="1" customFormat="1" ht="16.5" customHeight="1" x14ac:dyDescent="0.2">
      <c r="B50" s="31"/>
      <c r="E50" s="264" t="str">
        <f>E9</f>
        <v>SO 110,120,130,160 - KOMUNIKACE VČETNĚ ODVODNĚNÍ</v>
      </c>
      <c r="F50" s="291"/>
      <c r="G50" s="291"/>
      <c r="H50" s="291"/>
      <c r="L50" s="31"/>
    </row>
    <row r="51" spans="2:47" s="1" customFormat="1" ht="6.95" customHeight="1" x14ac:dyDescent="0.2">
      <c r="B51" s="31"/>
      <c r="L51" s="31"/>
    </row>
    <row r="52" spans="2:47" s="1" customFormat="1" ht="12" customHeight="1" x14ac:dyDescent="0.2">
      <c r="B52" s="31"/>
      <c r="C52" s="26" t="s">
        <v>21</v>
      </c>
      <c r="F52" s="24" t="str">
        <f>F12</f>
        <v>LETKOV</v>
      </c>
      <c r="I52" s="26" t="s">
        <v>23</v>
      </c>
      <c r="J52" s="48" t="str">
        <f>IF(J12="","",J12)</f>
        <v>5. 3. 2025</v>
      </c>
      <c r="L52" s="31"/>
    </row>
    <row r="53" spans="2:47" s="1" customFormat="1" ht="6.95" customHeight="1" x14ac:dyDescent="0.2">
      <c r="B53" s="31"/>
      <c r="L53" s="31"/>
    </row>
    <row r="54" spans="2:47" s="1" customFormat="1" ht="15.2" customHeight="1" x14ac:dyDescent="0.2">
      <c r="B54" s="31"/>
      <c r="C54" s="26" t="s">
        <v>25</v>
      </c>
      <c r="F54" s="24" t="str">
        <f>E15</f>
        <v>SÚS PK, p.o.</v>
      </c>
      <c r="I54" s="26" t="s">
        <v>32</v>
      </c>
      <c r="J54" s="29" t="str">
        <f>E21</f>
        <v>BOULA IPK s.r.o.</v>
      </c>
      <c r="L54" s="31"/>
    </row>
    <row r="55" spans="2:47" s="1" customFormat="1" ht="15.2" customHeight="1" x14ac:dyDescent="0.2">
      <c r="B55" s="31"/>
      <c r="C55" s="26" t="s">
        <v>30</v>
      </c>
      <c r="F55" s="24" t="str">
        <f>IF(E18="","",E18)</f>
        <v>Vyplň údaj</v>
      </c>
      <c r="I55" s="26" t="s">
        <v>36</v>
      </c>
      <c r="J55" s="29" t="str">
        <f>E24</f>
        <v>BOULA IPK s.r.o.</v>
      </c>
      <c r="L55" s="31"/>
    </row>
    <row r="56" spans="2:47" s="1" customFormat="1" ht="10.35" customHeight="1" x14ac:dyDescent="0.2">
      <c r="B56" s="31"/>
      <c r="L56" s="31"/>
    </row>
    <row r="57" spans="2:47" s="1" customFormat="1" ht="29.25" customHeight="1" x14ac:dyDescent="0.2">
      <c r="B57" s="31"/>
      <c r="C57" s="95" t="s">
        <v>95</v>
      </c>
      <c r="D57" s="89"/>
      <c r="E57" s="89"/>
      <c r="F57" s="89"/>
      <c r="G57" s="89"/>
      <c r="H57" s="89"/>
      <c r="I57" s="89"/>
      <c r="J57" s="96" t="s">
        <v>96</v>
      </c>
      <c r="K57" s="89"/>
      <c r="L57" s="31"/>
    </row>
    <row r="58" spans="2:47" s="1" customFormat="1" ht="10.35" customHeight="1" x14ac:dyDescent="0.2">
      <c r="B58" s="31"/>
      <c r="L58" s="31"/>
    </row>
    <row r="59" spans="2:47" s="1" customFormat="1" ht="22.9" customHeight="1" x14ac:dyDescent="0.2">
      <c r="B59" s="31"/>
      <c r="C59" s="97" t="s">
        <v>71</v>
      </c>
      <c r="J59" s="62">
        <f>J88</f>
        <v>0</v>
      </c>
      <c r="L59" s="31"/>
      <c r="AU59" s="16" t="s">
        <v>97</v>
      </c>
    </row>
    <row r="60" spans="2:47" s="8" customFormat="1" ht="24.95" customHeight="1" x14ac:dyDescent="0.2">
      <c r="B60" s="98"/>
      <c r="D60" s="99" t="s">
        <v>98</v>
      </c>
      <c r="E60" s="100"/>
      <c r="F60" s="100"/>
      <c r="G60" s="100"/>
      <c r="H60" s="100"/>
      <c r="I60" s="100"/>
      <c r="J60" s="101">
        <f>J89</f>
        <v>0</v>
      </c>
      <c r="L60" s="98"/>
    </row>
    <row r="61" spans="2:47" s="9" customFormat="1" ht="19.899999999999999" customHeight="1" x14ac:dyDescent="0.2">
      <c r="B61" s="102"/>
      <c r="D61" s="103" t="s">
        <v>99</v>
      </c>
      <c r="E61" s="104"/>
      <c r="F61" s="104"/>
      <c r="G61" s="104"/>
      <c r="H61" s="104"/>
      <c r="I61" s="104"/>
      <c r="J61" s="105">
        <f>J90</f>
        <v>0</v>
      </c>
      <c r="L61" s="102"/>
    </row>
    <row r="62" spans="2:47" s="9" customFormat="1" ht="19.899999999999999" customHeight="1" x14ac:dyDescent="0.2">
      <c r="B62" s="102"/>
      <c r="D62" s="103" t="s">
        <v>100</v>
      </c>
      <c r="E62" s="104"/>
      <c r="F62" s="104"/>
      <c r="G62" s="104"/>
      <c r="H62" s="104"/>
      <c r="I62" s="104"/>
      <c r="J62" s="105">
        <f>J192</f>
        <v>0</v>
      </c>
      <c r="L62" s="102"/>
    </row>
    <row r="63" spans="2:47" s="9" customFormat="1" ht="19.899999999999999" customHeight="1" x14ac:dyDescent="0.2">
      <c r="B63" s="102"/>
      <c r="D63" s="103" t="s">
        <v>101</v>
      </c>
      <c r="E63" s="104"/>
      <c r="F63" s="104"/>
      <c r="G63" s="104"/>
      <c r="H63" s="104"/>
      <c r="I63" s="104"/>
      <c r="J63" s="105">
        <f>J198</f>
        <v>0</v>
      </c>
      <c r="L63" s="102"/>
    </row>
    <row r="64" spans="2:47" s="9" customFormat="1" ht="19.899999999999999" customHeight="1" x14ac:dyDescent="0.2">
      <c r="B64" s="102"/>
      <c r="D64" s="103" t="s">
        <v>102</v>
      </c>
      <c r="E64" s="104"/>
      <c r="F64" s="104"/>
      <c r="G64" s="104"/>
      <c r="H64" s="104"/>
      <c r="I64" s="104"/>
      <c r="J64" s="105">
        <f>J207</f>
        <v>0</v>
      </c>
      <c r="L64" s="102"/>
    </row>
    <row r="65" spans="2:12" s="9" customFormat="1" ht="19.899999999999999" customHeight="1" x14ac:dyDescent="0.2">
      <c r="B65" s="102"/>
      <c r="D65" s="103" t="s">
        <v>103</v>
      </c>
      <c r="E65" s="104"/>
      <c r="F65" s="104"/>
      <c r="G65" s="104"/>
      <c r="H65" s="104"/>
      <c r="I65" s="104"/>
      <c r="J65" s="105">
        <f>J291</f>
        <v>0</v>
      </c>
      <c r="L65" s="102"/>
    </row>
    <row r="66" spans="2:12" s="9" customFormat="1" ht="19.899999999999999" customHeight="1" x14ac:dyDescent="0.2">
      <c r="B66" s="102"/>
      <c r="D66" s="103" t="s">
        <v>104</v>
      </c>
      <c r="E66" s="104"/>
      <c r="F66" s="104"/>
      <c r="G66" s="104"/>
      <c r="H66" s="104"/>
      <c r="I66" s="104"/>
      <c r="J66" s="105">
        <f>J347</f>
        <v>0</v>
      </c>
      <c r="L66" s="102"/>
    </row>
    <row r="67" spans="2:12" s="9" customFormat="1" ht="19.899999999999999" customHeight="1" x14ac:dyDescent="0.2">
      <c r="B67" s="102"/>
      <c r="D67" s="103" t="s">
        <v>105</v>
      </c>
      <c r="E67" s="104"/>
      <c r="F67" s="104"/>
      <c r="G67" s="104"/>
      <c r="H67" s="104"/>
      <c r="I67" s="104"/>
      <c r="J67" s="105">
        <f>J428</f>
        <v>0</v>
      </c>
      <c r="L67" s="102"/>
    </row>
    <row r="68" spans="2:12" s="9" customFormat="1" ht="19.899999999999999" customHeight="1" x14ac:dyDescent="0.2">
      <c r="B68" s="102"/>
      <c r="D68" s="103" t="s">
        <v>106</v>
      </c>
      <c r="E68" s="104"/>
      <c r="F68" s="104"/>
      <c r="G68" s="104"/>
      <c r="H68" s="104"/>
      <c r="I68" s="104"/>
      <c r="J68" s="105">
        <f>J442</f>
        <v>0</v>
      </c>
      <c r="L68" s="102"/>
    </row>
    <row r="69" spans="2:12" s="1" customFormat="1" ht="21.75" customHeight="1" x14ac:dyDescent="0.2">
      <c r="B69" s="31"/>
      <c r="L69" s="31"/>
    </row>
    <row r="70" spans="2:12" s="1" customFormat="1" ht="6.95" customHeight="1" x14ac:dyDescent="0.2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12" s="1" customFormat="1" ht="6.95" customHeight="1" x14ac:dyDescent="0.2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12" s="1" customFormat="1" ht="24.95" customHeight="1" x14ac:dyDescent="0.2">
      <c r="B75" s="31"/>
      <c r="C75" s="20" t="s">
        <v>107</v>
      </c>
      <c r="L75" s="31"/>
    </row>
    <row r="76" spans="2:12" s="1" customFormat="1" ht="6.95" customHeight="1" x14ac:dyDescent="0.2">
      <c r="B76" s="31"/>
      <c r="L76" s="31"/>
    </row>
    <row r="77" spans="2:12" s="1" customFormat="1" ht="12" customHeight="1" x14ac:dyDescent="0.2">
      <c r="B77" s="31"/>
      <c r="C77" s="26" t="s">
        <v>16</v>
      </c>
      <c r="L77" s="31"/>
    </row>
    <row r="78" spans="2:12" s="1" customFormat="1" ht="16.5" customHeight="1" x14ac:dyDescent="0.2">
      <c r="B78" s="31"/>
      <c r="E78" s="292" t="str">
        <f>E7</f>
        <v>III/18018 LETKOV PRŮTAH</v>
      </c>
      <c r="F78" s="293"/>
      <c r="G78" s="293"/>
      <c r="H78" s="293"/>
      <c r="L78" s="31"/>
    </row>
    <row r="79" spans="2:12" s="1" customFormat="1" ht="12" customHeight="1" x14ac:dyDescent="0.2">
      <c r="B79" s="31"/>
      <c r="C79" s="26" t="s">
        <v>90</v>
      </c>
      <c r="L79" s="31"/>
    </row>
    <row r="80" spans="2:12" s="1" customFormat="1" ht="16.5" customHeight="1" x14ac:dyDescent="0.2">
      <c r="B80" s="31"/>
      <c r="E80" s="264" t="str">
        <f>E9</f>
        <v>SO 110,120,130,160 - KOMUNIKACE VČETNĚ ODVODNĚNÍ</v>
      </c>
      <c r="F80" s="291"/>
      <c r="G80" s="291"/>
      <c r="H80" s="291"/>
      <c r="L80" s="31"/>
    </row>
    <row r="81" spans="2:65" s="1" customFormat="1" ht="6.95" customHeight="1" x14ac:dyDescent="0.2">
      <c r="B81" s="31"/>
      <c r="L81" s="31"/>
    </row>
    <row r="82" spans="2:65" s="1" customFormat="1" ht="12" customHeight="1" x14ac:dyDescent="0.2">
      <c r="B82" s="31"/>
      <c r="C82" s="26" t="s">
        <v>21</v>
      </c>
      <c r="F82" s="24" t="str">
        <f>F12</f>
        <v>LETKOV</v>
      </c>
      <c r="I82" s="26" t="s">
        <v>23</v>
      </c>
      <c r="J82" s="48" t="str">
        <f>IF(J12="","",J12)</f>
        <v>5. 3. 2025</v>
      </c>
      <c r="L82" s="31"/>
    </row>
    <row r="83" spans="2:65" s="1" customFormat="1" ht="6.95" customHeight="1" x14ac:dyDescent="0.2">
      <c r="B83" s="31"/>
      <c r="L83" s="31"/>
    </row>
    <row r="84" spans="2:65" s="1" customFormat="1" ht="15.2" customHeight="1" x14ac:dyDescent="0.2">
      <c r="B84" s="31"/>
      <c r="C84" s="26" t="s">
        <v>25</v>
      </c>
      <c r="F84" s="24" t="str">
        <f>E15</f>
        <v>SÚS PK, p.o.</v>
      </c>
      <c r="I84" s="26" t="s">
        <v>32</v>
      </c>
      <c r="J84" s="29" t="str">
        <f>E21</f>
        <v>BOULA IPK s.r.o.</v>
      </c>
      <c r="L84" s="31"/>
    </row>
    <row r="85" spans="2:65" s="1" customFormat="1" ht="15.2" customHeight="1" x14ac:dyDescent="0.2">
      <c r="B85" s="31"/>
      <c r="C85" s="26" t="s">
        <v>30</v>
      </c>
      <c r="F85" s="24" t="str">
        <f>IF(E18="","",E18)</f>
        <v>Vyplň údaj</v>
      </c>
      <c r="I85" s="26" t="s">
        <v>36</v>
      </c>
      <c r="J85" s="29" t="str">
        <f>E24</f>
        <v>BOULA IPK s.r.o.</v>
      </c>
      <c r="L85" s="31"/>
    </row>
    <row r="86" spans="2:65" s="1" customFormat="1" ht="10.35" customHeight="1" x14ac:dyDescent="0.2">
      <c r="B86" s="31"/>
      <c r="L86" s="31"/>
    </row>
    <row r="87" spans="2:65" s="10" customFormat="1" ht="29.25" customHeight="1" x14ac:dyDescent="0.2">
      <c r="B87" s="106"/>
      <c r="C87" s="107" t="s">
        <v>108</v>
      </c>
      <c r="D87" s="108" t="s">
        <v>58</v>
      </c>
      <c r="E87" s="108" t="s">
        <v>54</v>
      </c>
      <c r="F87" s="108" t="s">
        <v>55</v>
      </c>
      <c r="G87" s="108" t="s">
        <v>109</v>
      </c>
      <c r="H87" s="108" t="s">
        <v>110</v>
      </c>
      <c r="I87" s="108" t="s">
        <v>111</v>
      </c>
      <c r="J87" s="108" t="s">
        <v>96</v>
      </c>
      <c r="K87" s="109" t="s">
        <v>112</v>
      </c>
      <c r="L87" s="106"/>
      <c r="M87" s="55" t="s">
        <v>19</v>
      </c>
      <c r="N87" s="56" t="s">
        <v>43</v>
      </c>
      <c r="O87" s="56" t="s">
        <v>113</v>
      </c>
      <c r="P87" s="56" t="s">
        <v>114</v>
      </c>
      <c r="Q87" s="56" t="s">
        <v>115</v>
      </c>
      <c r="R87" s="56" t="s">
        <v>116</v>
      </c>
      <c r="S87" s="56" t="s">
        <v>117</v>
      </c>
      <c r="T87" s="57" t="s">
        <v>118</v>
      </c>
    </row>
    <row r="88" spans="2:65" s="1" customFormat="1" ht="22.9" customHeight="1" x14ac:dyDescent="0.25">
      <c r="B88" s="31"/>
      <c r="C88" s="60" t="s">
        <v>119</v>
      </c>
      <c r="J88" s="110">
        <f>BK88</f>
        <v>0</v>
      </c>
      <c r="L88" s="31"/>
      <c r="M88" s="58"/>
      <c r="N88" s="49"/>
      <c r="O88" s="49"/>
      <c r="P88" s="111">
        <f>P89</f>
        <v>0</v>
      </c>
      <c r="Q88" s="49"/>
      <c r="R88" s="111">
        <f>R89</f>
        <v>1900.8062200000002</v>
      </c>
      <c r="S88" s="49"/>
      <c r="T88" s="112">
        <f>T89</f>
        <v>5409.3949999999995</v>
      </c>
      <c r="AT88" s="16" t="s">
        <v>72</v>
      </c>
      <c r="AU88" s="16" t="s">
        <v>97</v>
      </c>
      <c r="BK88" s="113">
        <f>BK89</f>
        <v>0</v>
      </c>
    </row>
    <row r="89" spans="2:65" s="11" customFormat="1" ht="25.9" customHeight="1" x14ac:dyDescent="0.2">
      <c r="B89" s="114"/>
      <c r="D89" s="115" t="s">
        <v>72</v>
      </c>
      <c r="E89" s="116" t="s">
        <v>120</v>
      </c>
      <c r="F89" s="116" t="s">
        <v>121</v>
      </c>
      <c r="I89" s="117"/>
      <c r="J89" s="118">
        <f>BK89</f>
        <v>0</v>
      </c>
      <c r="L89" s="114"/>
      <c r="M89" s="119"/>
      <c r="P89" s="120">
        <f>P90+P192+P198+P207+P291+P347+P428+P442</f>
        <v>0</v>
      </c>
      <c r="R89" s="120">
        <f>R90+R192+R198+R207+R291+R347+R428+R442</f>
        <v>1900.8062200000002</v>
      </c>
      <c r="T89" s="121">
        <f>T90+T192+T198+T207+T291+T347+T428+T442</f>
        <v>5409.3949999999995</v>
      </c>
      <c r="AR89" s="115" t="s">
        <v>12</v>
      </c>
      <c r="AT89" s="122" t="s">
        <v>72</v>
      </c>
      <c r="AU89" s="122" t="s">
        <v>73</v>
      </c>
      <c r="AY89" s="115" t="s">
        <v>122</v>
      </c>
      <c r="BK89" s="123">
        <f>BK90+BK192+BK198+BK207+BK291+BK347+BK428+BK442</f>
        <v>0</v>
      </c>
    </row>
    <row r="90" spans="2:65" s="11" customFormat="1" ht="22.9" customHeight="1" x14ac:dyDescent="0.2">
      <c r="B90" s="114"/>
      <c r="D90" s="115" t="s">
        <v>72</v>
      </c>
      <c r="E90" s="124" t="s">
        <v>12</v>
      </c>
      <c r="F90" s="124" t="s">
        <v>123</v>
      </c>
      <c r="I90" s="117"/>
      <c r="J90" s="125">
        <f>BK90</f>
        <v>0</v>
      </c>
      <c r="L90" s="114"/>
      <c r="M90" s="119"/>
      <c r="P90" s="120">
        <f>SUM(P91:P191)</f>
        <v>0</v>
      </c>
      <c r="R90" s="120">
        <f>SUM(R91:R191)</f>
        <v>659.21979999999996</v>
      </c>
      <c r="T90" s="121">
        <f>SUM(T91:T191)</f>
        <v>4965.2999999999993</v>
      </c>
      <c r="AR90" s="115" t="s">
        <v>12</v>
      </c>
      <c r="AT90" s="122" t="s">
        <v>72</v>
      </c>
      <c r="AU90" s="122" t="s">
        <v>12</v>
      </c>
      <c r="AY90" s="115" t="s">
        <v>122</v>
      </c>
      <c r="BK90" s="123">
        <f>SUM(BK91:BK191)</f>
        <v>0</v>
      </c>
    </row>
    <row r="91" spans="2:65" s="1" customFormat="1" ht="66.75" customHeight="1" x14ac:dyDescent="0.2">
      <c r="B91" s="31"/>
      <c r="C91" s="126" t="s">
        <v>12</v>
      </c>
      <c r="D91" s="126" t="s">
        <v>124</v>
      </c>
      <c r="E91" s="127" t="s">
        <v>125</v>
      </c>
      <c r="F91" s="128" t="s">
        <v>126</v>
      </c>
      <c r="G91" s="129" t="s">
        <v>127</v>
      </c>
      <c r="H91" s="130">
        <v>6660</v>
      </c>
      <c r="I91" s="131"/>
      <c r="J91" s="130">
        <f>ROUND(I91*H91,2)</f>
        <v>0</v>
      </c>
      <c r="K91" s="128" t="s">
        <v>128</v>
      </c>
      <c r="L91" s="31"/>
      <c r="M91" s="132" t="s">
        <v>19</v>
      </c>
      <c r="N91" s="133" t="s">
        <v>44</v>
      </c>
      <c r="P91" s="134">
        <f>O91*H91</f>
        <v>0</v>
      </c>
      <c r="Q91" s="134">
        <v>0</v>
      </c>
      <c r="R91" s="134">
        <f>Q91*H91</f>
        <v>0</v>
      </c>
      <c r="S91" s="134">
        <v>0.28999999999999998</v>
      </c>
      <c r="T91" s="135">
        <f>S91*H91</f>
        <v>1931.3999999999999</v>
      </c>
      <c r="AR91" s="136" t="s">
        <v>129</v>
      </c>
      <c r="AT91" s="136" t="s">
        <v>124</v>
      </c>
      <c r="AU91" s="136" t="s">
        <v>82</v>
      </c>
      <c r="AY91" s="16" t="s">
        <v>122</v>
      </c>
      <c r="BE91" s="137">
        <f>IF(N91="základní",J91,0)</f>
        <v>0</v>
      </c>
      <c r="BF91" s="137">
        <f>IF(N91="snížená",J91,0)</f>
        <v>0</v>
      </c>
      <c r="BG91" s="137">
        <f>IF(N91="zákl. přenesená",J91,0)</f>
        <v>0</v>
      </c>
      <c r="BH91" s="137">
        <f>IF(N91="sníž. přenesená",J91,0)</f>
        <v>0</v>
      </c>
      <c r="BI91" s="137">
        <f>IF(N91="nulová",J91,0)</f>
        <v>0</v>
      </c>
      <c r="BJ91" s="16" t="s">
        <v>12</v>
      </c>
      <c r="BK91" s="137">
        <f>ROUND(I91*H91,2)</f>
        <v>0</v>
      </c>
      <c r="BL91" s="16" t="s">
        <v>129</v>
      </c>
      <c r="BM91" s="136" t="s">
        <v>130</v>
      </c>
    </row>
    <row r="92" spans="2:65" s="1" customFormat="1" x14ac:dyDescent="0.2">
      <c r="B92" s="31"/>
      <c r="D92" s="138" t="s">
        <v>131</v>
      </c>
      <c r="F92" s="139" t="s">
        <v>132</v>
      </c>
      <c r="I92" s="140"/>
      <c r="L92" s="31"/>
      <c r="M92" s="141"/>
      <c r="T92" s="52"/>
      <c r="AT92" s="16" t="s">
        <v>131</v>
      </c>
      <c r="AU92" s="16" t="s">
        <v>82</v>
      </c>
    </row>
    <row r="93" spans="2:65" s="12" customFormat="1" x14ac:dyDescent="0.2">
      <c r="B93" s="142"/>
      <c r="D93" s="143" t="s">
        <v>133</v>
      </c>
      <c r="E93" s="144" t="s">
        <v>19</v>
      </c>
      <c r="F93" s="145" t="s">
        <v>134</v>
      </c>
      <c r="H93" s="146">
        <v>6660</v>
      </c>
      <c r="I93" s="147"/>
      <c r="L93" s="142"/>
      <c r="M93" s="148"/>
      <c r="T93" s="149"/>
      <c r="AT93" s="144" t="s">
        <v>133</v>
      </c>
      <c r="AU93" s="144" t="s">
        <v>82</v>
      </c>
      <c r="AV93" s="12" t="s">
        <v>82</v>
      </c>
      <c r="AW93" s="12" t="s">
        <v>35</v>
      </c>
      <c r="AX93" s="12" t="s">
        <v>12</v>
      </c>
      <c r="AY93" s="144" t="s">
        <v>122</v>
      </c>
    </row>
    <row r="94" spans="2:65" s="1" customFormat="1" ht="55.5" customHeight="1" x14ac:dyDescent="0.2">
      <c r="B94" s="31"/>
      <c r="C94" s="126" t="s">
        <v>82</v>
      </c>
      <c r="D94" s="126" t="s">
        <v>124</v>
      </c>
      <c r="E94" s="127" t="s">
        <v>135</v>
      </c>
      <c r="F94" s="128" t="s">
        <v>136</v>
      </c>
      <c r="G94" s="129" t="s">
        <v>127</v>
      </c>
      <c r="H94" s="130">
        <v>6660</v>
      </c>
      <c r="I94" s="131"/>
      <c r="J94" s="130">
        <f>ROUND(I94*H94,2)</f>
        <v>0</v>
      </c>
      <c r="K94" s="128" t="s">
        <v>128</v>
      </c>
      <c r="L94" s="31"/>
      <c r="M94" s="132" t="s">
        <v>19</v>
      </c>
      <c r="N94" s="133" t="s">
        <v>44</v>
      </c>
      <c r="P94" s="134">
        <f>O94*H94</f>
        <v>0</v>
      </c>
      <c r="Q94" s="134">
        <v>0</v>
      </c>
      <c r="R94" s="134">
        <f>Q94*H94</f>
        <v>0</v>
      </c>
      <c r="S94" s="134">
        <v>0.22</v>
      </c>
      <c r="T94" s="135">
        <f>S94*H94</f>
        <v>1465.2</v>
      </c>
      <c r="AR94" s="136" t="s">
        <v>129</v>
      </c>
      <c r="AT94" s="136" t="s">
        <v>124</v>
      </c>
      <c r="AU94" s="136" t="s">
        <v>82</v>
      </c>
      <c r="AY94" s="16" t="s">
        <v>122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6" t="s">
        <v>12</v>
      </c>
      <c r="BK94" s="137">
        <f>ROUND(I94*H94,2)</f>
        <v>0</v>
      </c>
      <c r="BL94" s="16" t="s">
        <v>129</v>
      </c>
      <c r="BM94" s="136" t="s">
        <v>137</v>
      </c>
    </row>
    <row r="95" spans="2:65" s="1" customFormat="1" x14ac:dyDescent="0.2">
      <c r="B95" s="31"/>
      <c r="D95" s="138" t="s">
        <v>131</v>
      </c>
      <c r="F95" s="139" t="s">
        <v>138</v>
      </c>
      <c r="I95" s="140"/>
      <c r="L95" s="31"/>
      <c r="M95" s="141"/>
      <c r="T95" s="52"/>
      <c r="AT95" s="16" t="s">
        <v>131</v>
      </c>
      <c r="AU95" s="16" t="s">
        <v>82</v>
      </c>
    </row>
    <row r="96" spans="2:65" s="12" customFormat="1" x14ac:dyDescent="0.2">
      <c r="B96" s="142"/>
      <c r="D96" s="143" t="s">
        <v>133</v>
      </c>
      <c r="E96" s="144" t="s">
        <v>19</v>
      </c>
      <c r="F96" s="145" t="s">
        <v>139</v>
      </c>
      <c r="H96" s="146">
        <v>6660</v>
      </c>
      <c r="I96" s="147"/>
      <c r="L96" s="142"/>
      <c r="M96" s="148"/>
      <c r="T96" s="149"/>
      <c r="AT96" s="144" t="s">
        <v>133</v>
      </c>
      <c r="AU96" s="144" t="s">
        <v>82</v>
      </c>
      <c r="AV96" s="12" t="s">
        <v>82</v>
      </c>
      <c r="AW96" s="12" t="s">
        <v>35</v>
      </c>
      <c r="AX96" s="12" t="s">
        <v>12</v>
      </c>
      <c r="AY96" s="144" t="s">
        <v>122</v>
      </c>
    </row>
    <row r="97" spans="2:65" s="1" customFormat="1" ht="44.25" customHeight="1" x14ac:dyDescent="0.2">
      <c r="B97" s="31"/>
      <c r="C97" s="126" t="s">
        <v>140</v>
      </c>
      <c r="D97" s="126" t="s">
        <v>124</v>
      </c>
      <c r="E97" s="127" t="s">
        <v>141</v>
      </c>
      <c r="F97" s="128" t="s">
        <v>142</v>
      </c>
      <c r="G97" s="129" t="s">
        <v>127</v>
      </c>
      <c r="H97" s="130">
        <v>6660</v>
      </c>
      <c r="I97" s="131"/>
      <c r="J97" s="130">
        <f>ROUND(I97*H97,2)</f>
        <v>0</v>
      </c>
      <c r="K97" s="128" t="s">
        <v>128</v>
      </c>
      <c r="L97" s="31"/>
      <c r="M97" s="132" t="s">
        <v>19</v>
      </c>
      <c r="N97" s="133" t="s">
        <v>44</v>
      </c>
      <c r="P97" s="134">
        <f>O97*H97</f>
        <v>0</v>
      </c>
      <c r="Q97" s="134">
        <v>3.0000000000000001E-5</v>
      </c>
      <c r="R97" s="134">
        <f>Q97*H97</f>
        <v>0.19980000000000001</v>
      </c>
      <c r="S97" s="134">
        <v>0.23</v>
      </c>
      <c r="T97" s="135">
        <f>S97*H97</f>
        <v>1531.8</v>
      </c>
      <c r="AR97" s="136" t="s">
        <v>129</v>
      </c>
      <c r="AT97" s="136" t="s">
        <v>124</v>
      </c>
      <c r="AU97" s="136" t="s">
        <v>82</v>
      </c>
      <c r="AY97" s="16" t="s">
        <v>122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6" t="s">
        <v>12</v>
      </c>
      <c r="BK97" s="137">
        <f>ROUND(I97*H97,2)</f>
        <v>0</v>
      </c>
      <c r="BL97" s="16" t="s">
        <v>129</v>
      </c>
      <c r="BM97" s="136" t="s">
        <v>143</v>
      </c>
    </row>
    <row r="98" spans="2:65" s="1" customFormat="1" x14ac:dyDescent="0.2">
      <c r="B98" s="31"/>
      <c r="D98" s="138" t="s">
        <v>131</v>
      </c>
      <c r="F98" s="139" t="s">
        <v>144</v>
      </c>
      <c r="I98" s="140"/>
      <c r="L98" s="31"/>
      <c r="M98" s="141"/>
      <c r="T98" s="52"/>
      <c r="AT98" s="16" t="s">
        <v>131</v>
      </c>
      <c r="AU98" s="16" t="s">
        <v>82</v>
      </c>
    </row>
    <row r="99" spans="2:65" s="12" customFormat="1" x14ac:dyDescent="0.2">
      <c r="B99" s="142"/>
      <c r="D99" s="143" t="s">
        <v>133</v>
      </c>
      <c r="E99" s="144" t="s">
        <v>19</v>
      </c>
      <c r="F99" s="145" t="s">
        <v>145</v>
      </c>
      <c r="H99" s="146">
        <v>6660</v>
      </c>
      <c r="I99" s="147"/>
      <c r="L99" s="142"/>
      <c r="M99" s="148"/>
      <c r="T99" s="149"/>
      <c r="AT99" s="144" t="s">
        <v>133</v>
      </c>
      <c r="AU99" s="144" t="s">
        <v>82</v>
      </c>
      <c r="AV99" s="12" t="s">
        <v>82</v>
      </c>
      <c r="AW99" s="12" t="s">
        <v>35</v>
      </c>
      <c r="AX99" s="12" t="s">
        <v>12</v>
      </c>
      <c r="AY99" s="144" t="s">
        <v>122</v>
      </c>
    </row>
    <row r="100" spans="2:65" s="1" customFormat="1" ht="49.15" customHeight="1" x14ac:dyDescent="0.2">
      <c r="B100" s="31"/>
      <c r="C100" s="126" t="s">
        <v>129</v>
      </c>
      <c r="D100" s="126" t="s">
        <v>124</v>
      </c>
      <c r="E100" s="127" t="s">
        <v>146</v>
      </c>
      <c r="F100" s="128" t="s">
        <v>147</v>
      </c>
      <c r="G100" s="129" t="s">
        <v>148</v>
      </c>
      <c r="H100" s="130">
        <v>180</v>
      </c>
      <c r="I100" s="131"/>
      <c r="J100" s="130">
        <f>ROUND(I100*H100,2)</f>
        <v>0</v>
      </c>
      <c r="K100" s="128" t="s">
        <v>128</v>
      </c>
      <c r="L100" s="31"/>
      <c r="M100" s="132" t="s">
        <v>19</v>
      </c>
      <c r="N100" s="133" t="s">
        <v>44</v>
      </c>
      <c r="P100" s="134">
        <f>O100*H100</f>
        <v>0</v>
      </c>
      <c r="Q100" s="134">
        <v>0</v>
      </c>
      <c r="R100" s="134">
        <f>Q100*H100</f>
        <v>0</v>
      </c>
      <c r="S100" s="134">
        <v>0.20499999999999999</v>
      </c>
      <c r="T100" s="135">
        <f>S100*H100</f>
        <v>36.9</v>
      </c>
      <c r="AR100" s="136" t="s">
        <v>129</v>
      </c>
      <c r="AT100" s="136" t="s">
        <v>124</v>
      </c>
      <c r="AU100" s="136" t="s">
        <v>82</v>
      </c>
      <c r="AY100" s="16" t="s">
        <v>122</v>
      </c>
      <c r="BE100" s="137">
        <f>IF(N100="základní",J100,0)</f>
        <v>0</v>
      </c>
      <c r="BF100" s="137">
        <f>IF(N100="snížená",J100,0)</f>
        <v>0</v>
      </c>
      <c r="BG100" s="137">
        <f>IF(N100="zákl. přenesená",J100,0)</f>
        <v>0</v>
      </c>
      <c r="BH100" s="137">
        <f>IF(N100="sníž. přenesená",J100,0)</f>
        <v>0</v>
      </c>
      <c r="BI100" s="137">
        <f>IF(N100="nulová",J100,0)</f>
        <v>0</v>
      </c>
      <c r="BJ100" s="16" t="s">
        <v>12</v>
      </c>
      <c r="BK100" s="137">
        <f>ROUND(I100*H100,2)</f>
        <v>0</v>
      </c>
      <c r="BL100" s="16" t="s">
        <v>129</v>
      </c>
      <c r="BM100" s="136" t="s">
        <v>149</v>
      </c>
    </row>
    <row r="101" spans="2:65" s="1" customFormat="1" x14ac:dyDescent="0.2">
      <c r="B101" s="31"/>
      <c r="D101" s="138" t="s">
        <v>131</v>
      </c>
      <c r="F101" s="139" t="s">
        <v>150</v>
      </c>
      <c r="I101" s="140"/>
      <c r="L101" s="31"/>
      <c r="M101" s="141"/>
      <c r="T101" s="52"/>
      <c r="AT101" s="16" t="s">
        <v>131</v>
      </c>
      <c r="AU101" s="16" t="s">
        <v>82</v>
      </c>
    </row>
    <row r="102" spans="2:65" s="12" customFormat="1" x14ac:dyDescent="0.2">
      <c r="B102" s="142"/>
      <c r="D102" s="143" t="s">
        <v>133</v>
      </c>
      <c r="E102" s="144" t="s">
        <v>19</v>
      </c>
      <c r="F102" s="145" t="s">
        <v>151</v>
      </c>
      <c r="H102" s="146">
        <v>180</v>
      </c>
      <c r="I102" s="147"/>
      <c r="L102" s="142"/>
      <c r="M102" s="148"/>
      <c r="T102" s="149"/>
      <c r="AT102" s="144" t="s">
        <v>133</v>
      </c>
      <c r="AU102" s="144" t="s">
        <v>82</v>
      </c>
      <c r="AV102" s="12" t="s">
        <v>82</v>
      </c>
      <c r="AW102" s="12" t="s">
        <v>35</v>
      </c>
      <c r="AX102" s="12" t="s">
        <v>73</v>
      </c>
      <c r="AY102" s="144" t="s">
        <v>122</v>
      </c>
    </row>
    <row r="103" spans="2:65" s="1" customFormat="1" ht="37.9" customHeight="1" x14ac:dyDescent="0.2">
      <c r="B103" s="31"/>
      <c r="C103" s="126" t="s">
        <v>152</v>
      </c>
      <c r="D103" s="126" t="s">
        <v>124</v>
      </c>
      <c r="E103" s="127" t="s">
        <v>153</v>
      </c>
      <c r="F103" s="128" t="s">
        <v>154</v>
      </c>
      <c r="G103" s="129" t="s">
        <v>155</v>
      </c>
      <c r="H103" s="130">
        <v>6904</v>
      </c>
      <c r="I103" s="131"/>
      <c r="J103" s="130">
        <f>ROUND(I103*H103,2)</f>
        <v>0</v>
      </c>
      <c r="K103" s="128" t="s">
        <v>128</v>
      </c>
      <c r="L103" s="31"/>
      <c r="M103" s="132" t="s">
        <v>19</v>
      </c>
      <c r="N103" s="133" t="s">
        <v>44</v>
      </c>
      <c r="P103" s="134">
        <f>O103*H103</f>
        <v>0</v>
      </c>
      <c r="Q103" s="134">
        <v>0</v>
      </c>
      <c r="R103" s="134">
        <f>Q103*H103</f>
        <v>0</v>
      </c>
      <c r="S103" s="134">
        <v>0</v>
      </c>
      <c r="T103" s="135">
        <f>S103*H103</f>
        <v>0</v>
      </c>
      <c r="AR103" s="136" t="s">
        <v>129</v>
      </c>
      <c r="AT103" s="136" t="s">
        <v>124</v>
      </c>
      <c r="AU103" s="136" t="s">
        <v>82</v>
      </c>
      <c r="AY103" s="16" t="s">
        <v>122</v>
      </c>
      <c r="BE103" s="137">
        <f>IF(N103="základní",J103,0)</f>
        <v>0</v>
      </c>
      <c r="BF103" s="137">
        <f>IF(N103="snížená",J103,0)</f>
        <v>0</v>
      </c>
      <c r="BG103" s="137">
        <f>IF(N103="zákl. přenesená",J103,0)</f>
        <v>0</v>
      </c>
      <c r="BH103" s="137">
        <f>IF(N103="sníž. přenesená",J103,0)</f>
        <v>0</v>
      </c>
      <c r="BI103" s="137">
        <f>IF(N103="nulová",J103,0)</f>
        <v>0</v>
      </c>
      <c r="BJ103" s="16" t="s">
        <v>12</v>
      </c>
      <c r="BK103" s="137">
        <f>ROUND(I103*H103,2)</f>
        <v>0</v>
      </c>
      <c r="BL103" s="16" t="s">
        <v>129</v>
      </c>
      <c r="BM103" s="136" t="s">
        <v>156</v>
      </c>
    </row>
    <row r="104" spans="2:65" s="1" customFormat="1" x14ac:dyDescent="0.2">
      <c r="B104" s="31"/>
      <c r="D104" s="138" t="s">
        <v>131</v>
      </c>
      <c r="F104" s="139" t="s">
        <v>157</v>
      </c>
      <c r="I104" s="140"/>
      <c r="L104" s="31"/>
      <c r="M104" s="141"/>
      <c r="T104" s="52"/>
      <c r="AT104" s="16" t="s">
        <v>131</v>
      </c>
      <c r="AU104" s="16" t="s">
        <v>82</v>
      </c>
    </row>
    <row r="105" spans="2:65" s="12" customFormat="1" x14ac:dyDescent="0.2">
      <c r="B105" s="142"/>
      <c r="D105" s="143" t="s">
        <v>133</v>
      </c>
      <c r="E105" s="144" t="s">
        <v>19</v>
      </c>
      <c r="F105" s="145" t="s">
        <v>158</v>
      </c>
      <c r="H105" s="146">
        <v>2497</v>
      </c>
      <c r="I105" s="147"/>
      <c r="L105" s="142"/>
      <c r="M105" s="148"/>
      <c r="T105" s="149"/>
      <c r="AT105" s="144" t="s">
        <v>133</v>
      </c>
      <c r="AU105" s="144" t="s">
        <v>82</v>
      </c>
      <c r="AV105" s="12" t="s">
        <v>82</v>
      </c>
      <c r="AW105" s="12" t="s">
        <v>35</v>
      </c>
      <c r="AX105" s="12" t="s">
        <v>73</v>
      </c>
      <c r="AY105" s="144" t="s">
        <v>122</v>
      </c>
    </row>
    <row r="106" spans="2:65" s="12" customFormat="1" x14ac:dyDescent="0.2">
      <c r="B106" s="142"/>
      <c r="D106" s="143" t="s">
        <v>133</v>
      </c>
      <c r="E106" s="144" t="s">
        <v>19</v>
      </c>
      <c r="F106" s="145" t="s">
        <v>159</v>
      </c>
      <c r="H106" s="146">
        <v>4407</v>
      </c>
      <c r="I106" s="147"/>
      <c r="L106" s="142"/>
      <c r="M106" s="148"/>
      <c r="T106" s="149"/>
      <c r="AT106" s="144" t="s">
        <v>133</v>
      </c>
      <c r="AU106" s="144" t="s">
        <v>82</v>
      </c>
      <c r="AV106" s="12" t="s">
        <v>82</v>
      </c>
      <c r="AW106" s="12" t="s">
        <v>35</v>
      </c>
      <c r="AX106" s="12" t="s">
        <v>73</v>
      </c>
      <c r="AY106" s="144" t="s">
        <v>122</v>
      </c>
    </row>
    <row r="107" spans="2:65" s="1" customFormat="1" ht="37.9" customHeight="1" x14ac:dyDescent="0.2">
      <c r="B107" s="31"/>
      <c r="C107" s="126" t="s">
        <v>160</v>
      </c>
      <c r="D107" s="126" t="s">
        <v>124</v>
      </c>
      <c r="E107" s="127" t="s">
        <v>161</v>
      </c>
      <c r="F107" s="128" t="s">
        <v>162</v>
      </c>
      <c r="G107" s="129" t="s">
        <v>155</v>
      </c>
      <c r="H107" s="130">
        <v>1555</v>
      </c>
      <c r="I107" s="131"/>
      <c r="J107" s="130">
        <f>ROUND(I107*H107,2)</f>
        <v>0</v>
      </c>
      <c r="K107" s="128" t="s">
        <v>128</v>
      </c>
      <c r="L107" s="31"/>
      <c r="M107" s="132" t="s">
        <v>19</v>
      </c>
      <c r="N107" s="133" t="s">
        <v>44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5">
        <f>S107*H107</f>
        <v>0</v>
      </c>
      <c r="AR107" s="136" t="s">
        <v>129</v>
      </c>
      <c r="AT107" s="136" t="s">
        <v>124</v>
      </c>
      <c r="AU107" s="136" t="s">
        <v>82</v>
      </c>
      <c r="AY107" s="16" t="s">
        <v>122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6" t="s">
        <v>12</v>
      </c>
      <c r="BK107" s="137">
        <f>ROUND(I107*H107,2)</f>
        <v>0</v>
      </c>
      <c r="BL107" s="16" t="s">
        <v>129</v>
      </c>
      <c r="BM107" s="136" t="s">
        <v>163</v>
      </c>
    </row>
    <row r="108" spans="2:65" s="1" customFormat="1" x14ac:dyDescent="0.2">
      <c r="B108" s="31"/>
      <c r="D108" s="138" t="s">
        <v>131</v>
      </c>
      <c r="F108" s="139" t="s">
        <v>164</v>
      </c>
      <c r="I108" s="140"/>
      <c r="L108" s="31"/>
      <c r="M108" s="141"/>
      <c r="T108" s="52"/>
      <c r="AT108" s="16" t="s">
        <v>131</v>
      </c>
      <c r="AU108" s="16" t="s">
        <v>82</v>
      </c>
    </row>
    <row r="109" spans="2:65" s="13" customFormat="1" x14ac:dyDescent="0.2">
      <c r="B109" s="150"/>
      <c r="D109" s="143" t="s">
        <v>133</v>
      </c>
      <c r="E109" s="151" t="s">
        <v>19</v>
      </c>
      <c r="F109" s="152" t="s">
        <v>165</v>
      </c>
      <c r="H109" s="151" t="s">
        <v>19</v>
      </c>
      <c r="I109" s="153"/>
      <c r="L109" s="150"/>
      <c r="M109" s="154"/>
      <c r="T109" s="155"/>
      <c r="AT109" s="151" t="s">
        <v>133</v>
      </c>
      <c r="AU109" s="151" t="s">
        <v>82</v>
      </c>
      <c r="AV109" s="13" t="s">
        <v>12</v>
      </c>
      <c r="AW109" s="13" t="s">
        <v>35</v>
      </c>
      <c r="AX109" s="13" t="s">
        <v>73</v>
      </c>
      <c r="AY109" s="151" t="s">
        <v>122</v>
      </c>
    </row>
    <row r="110" spans="2:65" s="12" customFormat="1" x14ac:dyDescent="0.2">
      <c r="B110" s="142"/>
      <c r="D110" s="143" t="s">
        <v>133</v>
      </c>
      <c r="E110" s="144" t="s">
        <v>19</v>
      </c>
      <c r="F110" s="145" t="s">
        <v>166</v>
      </c>
      <c r="H110" s="146">
        <v>1555</v>
      </c>
      <c r="I110" s="147"/>
      <c r="L110" s="142"/>
      <c r="M110" s="148"/>
      <c r="T110" s="149"/>
      <c r="AT110" s="144" t="s">
        <v>133</v>
      </c>
      <c r="AU110" s="144" t="s">
        <v>82</v>
      </c>
      <c r="AV110" s="12" t="s">
        <v>82</v>
      </c>
      <c r="AW110" s="12" t="s">
        <v>35</v>
      </c>
      <c r="AX110" s="12" t="s">
        <v>73</v>
      </c>
      <c r="AY110" s="144" t="s">
        <v>122</v>
      </c>
    </row>
    <row r="111" spans="2:65" s="1" customFormat="1" ht="55.5" customHeight="1" x14ac:dyDescent="0.2">
      <c r="B111" s="31"/>
      <c r="C111" s="126" t="s">
        <v>167</v>
      </c>
      <c r="D111" s="126" t="s">
        <v>124</v>
      </c>
      <c r="E111" s="127" t="s">
        <v>168</v>
      </c>
      <c r="F111" s="128" t="s">
        <v>169</v>
      </c>
      <c r="G111" s="129" t="s">
        <v>155</v>
      </c>
      <c r="H111" s="130">
        <v>12</v>
      </c>
      <c r="I111" s="131"/>
      <c r="J111" s="130">
        <f>ROUND(I111*H111,2)</f>
        <v>0</v>
      </c>
      <c r="K111" s="128" t="s">
        <v>128</v>
      </c>
      <c r="L111" s="31"/>
      <c r="M111" s="132" t="s">
        <v>19</v>
      </c>
      <c r="N111" s="133" t="s">
        <v>44</v>
      </c>
      <c r="P111" s="134">
        <f>O111*H111</f>
        <v>0</v>
      </c>
      <c r="Q111" s="134">
        <v>0</v>
      </c>
      <c r="R111" s="134">
        <f>Q111*H111</f>
        <v>0</v>
      </c>
      <c r="S111" s="134">
        <v>0</v>
      </c>
      <c r="T111" s="135">
        <f>S111*H111</f>
        <v>0</v>
      </c>
      <c r="AR111" s="136" t="s">
        <v>129</v>
      </c>
      <c r="AT111" s="136" t="s">
        <v>124</v>
      </c>
      <c r="AU111" s="136" t="s">
        <v>82</v>
      </c>
      <c r="AY111" s="16" t="s">
        <v>122</v>
      </c>
      <c r="BE111" s="137">
        <f>IF(N111="základní",J111,0)</f>
        <v>0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6" t="s">
        <v>12</v>
      </c>
      <c r="BK111" s="137">
        <f>ROUND(I111*H111,2)</f>
        <v>0</v>
      </c>
      <c r="BL111" s="16" t="s">
        <v>129</v>
      </c>
      <c r="BM111" s="136" t="s">
        <v>170</v>
      </c>
    </row>
    <row r="112" spans="2:65" s="1" customFormat="1" x14ac:dyDescent="0.2">
      <c r="B112" s="31"/>
      <c r="D112" s="138" t="s">
        <v>131</v>
      </c>
      <c r="F112" s="139" t="s">
        <v>171</v>
      </c>
      <c r="I112" s="140"/>
      <c r="L112" s="31"/>
      <c r="M112" s="141"/>
      <c r="T112" s="52"/>
      <c r="AT112" s="16" t="s">
        <v>131</v>
      </c>
      <c r="AU112" s="16" t="s">
        <v>82</v>
      </c>
    </row>
    <row r="113" spans="2:65" s="1" customFormat="1" ht="44.25" customHeight="1" x14ac:dyDescent="0.2">
      <c r="B113" s="31"/>
      <c r="C113" s="126" t="s">
        <v>172</v>
      </c>
      <c r="D113" s="126" t="s">
        <v>124</v>
      </c>
      <c r="E113" s="127" t="s">
        <v>173</v>
      </c>
      <c r="F113" s="128" t="s">
        <v>174</v>
      </c>
      <c r="G113" s="129" t="s">
        <v>155</v>
      </c>
      <c r="H113" s="130">
        <v>219</v>
      </c>
      <c r="I113" s="131"/>
      <c r="J113" s="130">
        <f>ROUND(I113*H113,2)</f>
        <v>0</v>
      </c>
      <c r="K113" s="128" t="s">
        <v>128</v>
      </c>
      <c r="L113" s="31"/>
      <c r="M113" s="132" t="s">
        <v>19</v>
      </c>
      <c r="N113" s="133" t="s">
        <v>44</v>
      </c>
      <c r="P113" s="134">
        <f>O113*H113</f>
        <v>0</v>
      </c>
      <c r="Q113" s="134">
        <v>0</v>
      </c>
      <c r="R113" s="134">
        <f>Q113*H113</f>
        <v>0</v>
      </c>
      <c r="S113" s="134">
        <v>0</v>
      </c>
      <c r="T113" s="135">
        <f>S113*H113</f>
        <v>0</v>
      </c>
      <c r="AR113" s="136" t="s">
        <v>129</v>
      </c>
      <c r="AT113" s="136" t="s">
        <v>124</v>
      </c>
      <c r="AU113" s="136" t="s">
        <v>82</v>
      </c>
      <c r="AY113" s="16" t="s">
        <v>122</v>
      </c>
      <c r="BE113" s="137">
        <f>IF(N113="základní",J113,0)</f>
        <v>0</v>
      </c>
      <c r="BF113" s="137">
        <f>IF(N113="snížená",J113,0)</f>
        <v>0</v>
      </c>
      <c r="BG113" s="137">
        <f>IF(N113="zákl. přenesená",J113,0)</f>
        <v>0</v>
      </c>
      <c r="BH113" s="137">
        <f>IF(N113="sníž. přenesená",J113,0)</f>
        <v>0</v>
      </c>
      <c r="BI113" s="137">
        <f>IF(N113="nulová",J113,0)</f>
        <v>0</v>
      </c>
      <c r="BJ113" s="16" t="s">
        <v>12</v>
      </c>
      <c r="BK113" s="137">
        <f>ROUND(I113*H113,2)</f>
        <v>0</v>
      </c>
      <c r="BL113" s="16" t="s">
        <v>129</v>
      </c>
      <c r="BM113" s="136" t="s">
        <v>175</v>
      </c>
    </row>
    <row r="114" spans="2:65" s="1" customFormat="1" x14ac:dyDescent="0.2">
      <c r="B114" s="31"/>
      <c r="D114" s="138" t="s">
        <v>131</v>
      </c>
      <c r="F114" s="139" t="s">
        <v>176</v>
      </c>
      <c r="I114" s="140"/>
      <c r="L114" s="31"/>
      <c r="M114" s="141"/>
      <c r="T114" s="52"/>
      <c r="AT114" s="16" t="s">
        <v>131</v>
      </c>
      <c r="AU114" s="16" t="s">
        <v>82</v>
      </c>
    </row>
    <row r="115" spans="2:65" s="12" customFormat="1" x14ac:dyDescent="0.2">
      <c r="B115" s="142"/>
      <c r="D115" s="143" t="s">
        <v>133</v>
      </c>
      <c r="E115" s="144" t="s">
        <v>19</v>
      </c>
      <c r="F115" s="145" t="s">
        <v>177</v>
      </c>
      <c r="H115" s="146">
        <v>219</v>
      </c>
      <c r="I115" s="147"/>
      <c r="L115" s="142"/>
      <c r="M115" s="148"/>
      <c r="T115" s="149"/>
      <c r="AT115" s="144" t="s">
        <v>133</v>
      </c>
      <c r="AU115" s="144" t="s">
        <v>82</v>
      </c>
      <c r="AV115" s="12" t="s">
        <v>82</v>
      </c>
      <c r="AW115" s="12" t="s">
        <v>35</v>
      </c>
      <c r="AX115" s="12" t="s">
        <v>12</v>
      </c>
      <c r="AY115" s="144" t="s">
        <v>122</v>
      </c>
    </row>
    <row r="116" spans="2:65" s="1" customFormat="1" ht="44.25" customHeight="1" x14ac:dyDescent="0.2">
      <c r="B116" s="31"/>
      <c r="C116" s="126" t="s">
        <v>178</v>
      </c>
      <c r="D116" s="126" t="s">
        <v>124</v>
      </c>
      <c r="E116" s="127" t="s">
        <v>179</v>
      </c>
      <c r="F116" s="128" t="s">
        <v>180</v>
      </c>
      <c r="G116" s="129" t="s">
        <v>155</v>
      </c>
      <c r="H116" s="130">
        <v>198</v>
      </c>
      <c r="I116" s="131"/>
      <c r="J116" s="130">
        <f>ROUND(I116*H116,2)</f>
        <v>0</v>
      </c>
      <c r="K116" s="128" t="s">
        <v>128</v>
      </c>
      <c r="L116" s="31"/>
      <c r="M116" s="132" t="s">
        <v>19</v>
      </c>
      <c r="N116" s="133" t="s">
        <v>44</v>
      </c>
      <c r="P116" s="134">
        <f>O116*H116</f>
        <v>0</v>
      </c>
      <c r="Q116" s="134">
        <v>0</v>
      </c>
      <c r="R116" s="134">
        <f>Q116*H116</f>
        <v>0</v>
      </c>
      <c r="S116" s="134">
        <v>0</v>
      </c>
      <c r="T116" s="135">
        <f>S116*H116</f>
        <v>0</v>
      </c>
      <c r="AR116" s="136" t="s">
        <v>129</v>
      </c>
      <c r="AT116" s="136" t="s">
        <v>124</v>
      </c>
      <c r="AU116" s="136" t="s">
        <v>82</v>
      </c>
      <c r="AY116" s="16" t="s">
        <v>122</v>
      </c>
      <c r="BE116" s="137">
        <f>IF(N116="základní",J116,0)</f>
        <v>0</v>
      </c>
      <c r="BF116" s="137">
        <f>IF(N116="snížená",J116,0)</f>
        <v>0</v>
      </c>
      <c r="BG116" s="137">
        <f>IF(N116="zákl. přenesená",J116,0)</f>
        <v>0</v>
      </c>
      <c r="BH116" s="137">
        <f>IF(N116="sníž. přenesená",J116,0)</f>
        <v>0</v>
      </c>
      <c r="BI116" s="137">
        <f>IF(N116="nulová",J116,0)</f>
        <v>0</v>
      </c>
      <c r="BJ116" s="16" t="s">
        <v>12</v>
      </c>
      <c r="BK116" s="137">
        <f>ROUND(I116*H116,2)</f>
        <v>0</v>
      </c>
      <c r="BL116" s="16" t="s">
        <v>129</v>
      </c>
      <c r="BM116" s="136" t="s">
        <v>181</v>
      </c>
    </row>
    <row r="117" spans="2:65" s="1" customFormat="1" x14ac:dyDescent="0.2">
      <c r="B117" s="31"/>
      <c r="D117" s="138" t="s">
        <v>131</v>
      </c>
      <c r="F117" s="139" t="s">
        <v>182</v>
      </c>
      <c r="I117" s="140"/>
      <c r="L117" s="31"/>
      <c r="M117" s="141"/>
      <c r="T117" s="52"/>
      <c r="AT117" s="16" t="s">
        <v>131</v>
      </c>
      <c r="AU117" s="16" t="s">
        <v>82</v>
      </c>
    </row>
    <row r="118" spans="2:65" s="12" customFormat="1" x14ac:dyDescent="0.2">
      <c r="B118" s="142"/>
      <c r="D118" s="143" t="s">
        <v>133</v>
      </c>
      <c r="E118" s="144" t="s">
        <v>19</v>
      </c>
      <c r="F118" s="145" t="s">
        <v>183</v>
      </c>
      <c r="H118" s="146">
        <v>198</v>
      </c>
      <c r="I118" s="147"/>
      <c r="L118" s="142"/>
      <c r="M118" s="148"/>
      <c r="T118" s="149"/>
      <c r="AT118" s="144" t="s">
        <v>133</v>
      </c>
      <c r="AU118" s="144" t="s">
        <v>82</v>
      </c>
      <c r="AV118" s="12" t="s">
        <v>82</v>
      </c>
      <c r="AW118" s="12" t="s">
        <v>35</v>
      </c>
      <c r="AX118" s="12" t="s">
        <v>12</v>
      </c>
      <c r="AY118" s="144" t="s">
        <v>122</v>
      </c>
    </row>
    <row r="119" spans="2:65" s="1" customFormat="1" ht="44.25" customHeight="1" x14ac:dyDescent="0.2">
      <c r="B119" s="31"/>
      <c r="C119" s="126" t="s">
        <v>184</v>
      </c>
      <c r="D119" s="126" t="s">
        <v>124</v>
      </c>
      <c r="E119" s="127" t="s">
        <v>185</v>
      </c>
      <c r="F119" s="128" t="s">
        <v>186</v>
      </c>
      <c r="G119" s="129" t="s">
        <v>155</v>
      </c>
      <c r="H119" s="130">
        <v>456</v>
      </c>
      <c r="I119" s="131"/>
      <c r="J119" s="130">
        <f>ROUND(I119*H119,2)</f>
        <v>0</v>
      </c>
      <c r="K119" s="128" t="s">
        <v>128</v>
      </c>
      <c r="L119" s="31"/>
      <c r="M119" s="132" t="s">
        <v>19</v>
      </c>
      <c r="N119" s="133" t="s">
        <v>44</v>
      </c>
      <c r="P119" s="134">
        <f>O119*H119</f>
        <v>0</v>
      </c>
      <c r="Q119" s="134">
        <v>0</v>
      </c>
      <c r="R119" s="134">
        <f>Q119*H119</f>
        <v>0</v>
      </c>
      <c r="S119" s="134">
        <v>0</v>
      </c>
      <c r="T119" s="135">
        <f>S119*H119</f>
        <v>0</v>
      </c>
      <c r="AR119" s="136" t="s">
        <v>129</v>
      </c>
      <c r="AT119" s="136" t="s">
        <v>124</v>
      </c>
      <c r="AU119" s="136" t="s">
        <v>82</v>
      </c>
      <c r="AY119" s="16" t="s">
        <v>122</v>
      </c>
      <c r="BE119" s="137">
        <f>IF(N119="základní",J119,0)</f>
        <v>0</v>
      </c>
      <c r="BF119" s="137">
        <f>IF(N119="snížená",J119,0)</f>
        <v>0</v>
      </c>
      <c r="BG119" s="137">
        <f>IF(N119="zákl. přenesená",J119,0)</f>
        <v>0</v>
      </c>
      <c r="BH119" s="137">
        <f>IF(N119="sníž. přenesená",J119,0)</f>
        <v>0</v>
      </c>
      <c r="BI119" s="137">
        <f>IF(N119="nulová",J119,0)</f>
        <v>0</v>
      </c>
      <c r="BJ119" s="16" t="s">
        <v>12</v>
      </c>
      <c r="BK119" s="137">
        <f>ROUND(I119*H119,2)</f>
        <v>0</v>
      </c>
      <c r="BL119" s="16" t="s">
        <v>129</v>
      </c>
      <c r="BM119" s="136" t="s">
        <v>187</v>
      </c>
    </row>
    <row r="120" spans="2:65" s="1" customFormat="1" x14ac:dyDescent="0.2">
      <c r="B120" s="31"/>
      <c r="D120" s="138" t="s">
        <v>131</v>
      </c>
      <c r="F120" s="139" t="s">
        <v>188</v>
      </c>
      <c r="I120" s="140"/>
      <c r="L120" s="31"/>
      <c r="M120" s="141"/>
      <c r="T120" s="52"/>
      <c r="AT120" s="16" t="s">
        <v>131</v>
      </c>
      <c r="AU120" s="16" t="s">
        <v>82</v>
      </c>
    </row>
    <row r="121" spans="2:65" s="12" customFormat="1" x14ac:dyDescent="0.2">
      <c r="B121" s="142"/>
      <c r="D121" s="143" t="s">
        <v>133</v>
      </c>
      <c r="E121" s="144" t="s">
        <v>19</v>
      </c>
      <c r="F121" s="145" t="s">
        <v>189</v>
      </c>
      <c r="H121" s="146">
        <v>456</v>
      </c>
      <c r="I121" s="147"/>
      <c r="L121" s="142"/>
      <c r="M121" s="148"/>
      <c r="T121" s="149"/>
      <c r="AT121" s="144" t="s">
        <v>133</v>
      </c>
      <c r="AU121" s="144" t="s">
        <v>82</v>
      </c>
      <c r="AV121" s="12" t="s">
        <v>82</v>
      </c>
      <c r="AW121" s="12" t="s">
        <v>35</v>
      </c>
      <c r="AX121" s="12" t="s">
        <v>12</v>
      </c>
      <c r="AY121" s="144" t="s">
        <v>122</v>
      </c>
    </row>
    <row r="122" spans="2:65" s="1" customFormat="1" ht="62.65" customHeight="1" x14ac:dyDescent="0.2">
      <c r="B122" s="31"/>
      <c r="C122" s="126" t="s">
        <v>190</v>
      </c>
      <c r="D122" s="126" t="s">
        <v>124</v>
      </c>
      <c r="E122" s="127" t="s">
        <v>191</v>
      </c>
      <c r="F122" s="128" t="s">
        <v>192</v>
      </c>
      <c r="G122" s="129" t="s">
        <v>155</v>
      </c>
      <c r="H122" s="130">
        <v>428</v>
      </c>
      <c r="I122" s="131"/>
      <c r="J122" s="130">
        <f>ROUND(I122*H122,2)</f>
        <v>0</v>
      </c>
      <c r="K122" s="128" t="s">
        <v>128</v>
      </c>
      <c r="L122" s="31"/>
      <c r="M122" s="132" t="s">
        <v>19</v>
      </c>
      <c r="N122" s="133" t="s">
        <v>44</v>
      </c>
      <c r="P122" s="134">
        <f>O122*H122</f>
        <v>0</v>
      </c>
      <c r="Q122" s="134">
        <v>0</v>
      </c>
      <c r="R122" s="134">
        <f>Q122*H122</f>
        <v>0</v>
      </c>
      <c r="S122" s="134">
        <v>0</v>
      </c>
      <c r="T122" s="135">
        <f>S122*H122</f>
        <v>0</v>
      </c>
      <c r="AR122" s="136" t="s">
        <v>129</v>
      </c>
      <c r="AT122" s="136" t="s">
        <v>124</v>
      </c>
      <c r="AU122" s="136" t="s">
        <v>82</v>
      </c>
      <c r="AY122" s="16" t="s">
        <v>122</v>
      </c>
      <c r="BE122" s="137">
        <f>IF(N122="základní",J122,0)</f>
        <v>0</v>
      </c>
      <c r="BF122" s="137">
        <f>IF(N122="snížená",J122,0)</f>
        <v>0</v>
      </c>
      <c r="BG122" s="137">
        <f>IF(N122="zákl. přenesená",J122,0)</f>
        <v>0</v>
      </c>
      <c r="BH122" s="137">
        <f>IF(N122="sníž. přenesená",J122,0)</f>
        <v>0</v>
      </c>
      <c r="BI122" s="137">
        <f>IF(N122="nulová",J122,0)</f>
        <v>0</v>
      </c>
      <c r="BJ122" s="16" t="s">
        <v>12</v>
      </c>
      <c r="BK122" s="137">
        <f>ROUND(I122*H122,2)</f>
        <v>0</v>
      </c>
      <c r="BL122" s="16" t="s">
        <v>129</v>
      </c>
      <c r="BM122" s="136" t="s">
        <v>193</v>
      </c>
    </row>
    <row r="123" spans="2:65" s="1" customFormat="1" x14ac:dyDescent="0.2">
      <c r="B123" s="31"/>
      <c r="D123" s="138" t="s">
        <v>131</v>
      </c>
      <c r="F123" s="139" t="s">
        <v>194</v>
      </c>
      <c r="I123" s="140"/>
      <c r="L123" s="31"/>
      <c r="M123" s="141"/>
      <c r="T123" s="52"/>
      <c r="AT123" s="16" t="s">
        <v>131</v>
      </c>
      <c r="AU123" s="16" t="s">
        <v>82</v>
      </c>
    </row>
    <row r="124" spans="2:65" s="12" customFormat="1" ht="22.5" x14ac:dyDescent="0.2">
      <c r="B124" s="142"/>
      <c r="D124" s="143" t="s">
        <v>133</v>
      </c>
      <c r="E124" s="144" t="s">
        <v>19</v>
      </c>
      <c r="F124" s="145" t="s">
        <v>195</v>
      </c>
      <c r="H124" s="146">
        <v>214</v>
      </c>
      <c r="I124" s="147"/>
      <c r="L124" s="142"/>
      <c r="M124" s="148"/>
      <c r="T124" s="149"/>
      <c r="AT124" s="144" t="s">
        <v>133</v>
      </c>
      <c r="AU124" s="144" t="s">
        <v>82</v>
      </c>
      <c r="AV124" s="12" t="s">
        <v>82</v>
      </c>
      <c r="AW124" s="12" t="s">
        <v>35</v>
      </c>
      <c r="AX124" s="12" t="s">
        <v>73</v>
      </c>
      <c r="AY124" s="144" t="s">
        <v>122</v>
      </c>
    </row>
    <row r="125" spans="2:65" s="12" customFormat="1" ht="22.5" x14ac:dyDescent="0.2">
      <c r="B125" s="142"/>
      <c r="D125" s="143" t="s">
        <v>133</v>
      </c>
      <c r="E125" s="144" t="s">
        <v>19</v>
      </c>
      <c r="F125" s="145" t="s">
        <v>196</v>
      </c>
      <c r="H125" s="146">
        <v>214</v>
      </c>
      <c r="I125" s="147"/>
      <c r="L125" s="142"/>
      <c r="M125" s="148"/>
      <c r="T125" s="149"/>
      <c r="AT125" s="144" t="s">
        <v>133</v>
      </c>
      <c r="AU125" s="144" t="s">
        <v>82</v>
      </c>
      <c r="AV125" s="12" t="s">
        <v>82</v>
      </c>
      <c r="AW125" s="12" t="s">
        <v>35</v>
      </c>
      <c r="AX125" s="12" t="s">
        <v>73</v>
      </c>
      <c r="AY125" s="144" t="s">
        <v>122</v>
      </c>
    </row>
    <row r="126" spans="2:65" s="1" customFormat="1" ht="76.349999999999994" customHeight="1" x14ac:dyDescent="0.2">
      <c r="B126" s="31"/>
      <c r="C126" s="126" t="s">
        <v>8</v>
      </c>
      <c r="D126" s="126" t="s">
        <v>124</v>
      </c>
      <c r="E126" s="127" t="s">
        <v>197</v>
      </c>
      <c r="F126" s="128" t="s">
        <v>198</v>
      </c>
      <c r="G126" s="129" t="s">
        <v>155</v>
      </c>
      <c r="H126" s="130">
        <v>3430</v>
      </c>
      <c r="I126" s="131"/>
      <c r="J126" s="130">
        <f>ROUND(I126*H126,2)</f>
        <v>0</v>
      </c>
      <c r="K126" s="128" t="s">
        <v>19</v>
      </c>
      <c r="L126" s="31"/>
      <c r="M126" s="132" t="s">
        <v>19</v>
      </c>
      <c r="N126" s="133" t="s">
        <v>44</v>
      </c>
      <c r="P126" s="134">
        <f>O126*H126</f>
        <v>0</v>
      </c>
      <c r="Q126" s="134">
        <v>0</v>
      </c>
      <c r="R126" s="134">
        <f>Q126*H126</f>
        <v>0</v>
      </c>
      <c r="S126" s="134">
        <v>0</v>
      </c>
      <c r="T126" s="135">
        <f>S126*H126</f>
        <v>0</v>
      </c>
      <c r="AR126" s="136" t="s">
        <v>129</v>
      </c>
      <c r="AT126" s="136" t="s">
        <v>124</v>
      </c>
      <c r="AU126" s="136" t="s">
        <v>82</v>
      </c>
      <c r="AY126" s="16" t="s">
        <v>122</v>
      </c>
      <c r="BE126" s="137">
        <f>IF(N126="základní",J126,0)</f>
        <v>0</v>
      </c>
      <c r="BF126" s="137">
        <f>IF(N126="snížená",J126,0)</f>
        <v>0</v>
      </c>
      <c r="BG126" s="137">
        <f>IF(N126="zákl. přenesená",J126,0)</f>
        <v>0</v>
      </c>
      <c r="BH126" s="137">
        <f>IF(N126="sníž. přenesená",J126,0)</f>
        <v>0</v>
      </c>
      <c r="BI126" s="137">
        <f>IF(N126="nulová",J126,0)</f>
        <v>0</v>
      </c>
      <c r="BJ126" s="16" t="s">
        <v>12</v>
      </c>
      <c r="BK126" s="137">
        <f>ROUND(I126*H126,2)</f>
        <v>0</v>
      </c>
      <c r="BL126" s="16" t="s">
        <v>129</v>
      </c>
      <c r="BM126" s="136" t="s">
        <v>199</v>
      </c>
    </row>
    <row r="127" spans="2:65" s="13" customFormat="1" x14ac:dyDescent="0.2">
      <c r="B127" s="150"/>
      <c r="D127" s="143" t="s">
        <v>133</v>
      </c>
      <c r="E127" s="151" t="s">
        <v>19</v>
      </c>
      <c r="F127" s="152" t="s">
        <v>200</v>
      </c>
      <c r="H127" s="151" t="s">
        <v>19</v>
      </c>
      <c r="I127" s="153"/>
      <c r="L127" s="150"/>
      <c r="M127" s="154"/>
      <c r="T127" s="155"/>
      <c r="AT127" s="151" t="s">
        <v>133</v>
      </c>
      <c r="AU127" s="151" t="s">
        <v>82</v>
      </c>
      <c r="AV127" s="13" t="s">
        <v>12</v>
      </c>
      <c r="AW127" s="13" t="s">
        <v>35</v>
      </c>
      <c r="AX127" s="13" t="s">
        <v>73</v>
      </c>
      <c r="AY127" s="151" t="s">
        <v>122</v>
      </c>
    </row>
    <row r="128" spans="2:65" s="12" customFormat="1" x14ac:dyDescent="0.2">
      <c r="B128" s="142"/>
      <c r="D128" s="143" t="s">
        <v>133</v>
      </c>
      <c r="E128" s="144" t="s">
        <v>19</v>
      </c>
      <c r="F128" s="145" t="s">
        <v>201</v>
      </c>
      <c r="H128" s="146">
        <v>533</v>
      </c>
      <c r="I128" s="147"/>
      <c r="L128" s="142"/>
      <c r="M128" s="148"/>
      <c r="T128" s="149"/>
      <c r="AT128" s="144" t="s">
        <v>133</v>
      </c>
      <c r="AU128" s="144" t="s">
        <v>82</v>
      </c>
      <c r="AV128" s="12" t="s">
        <v>82</v>
      </c>
      <c r="AW128" s="12" t="s">
        <v>35</v>
      </c>
      <c r="AX128" s="12" t="s">
        <v>73</v>
      </c>
      <c r="AY128" s="144" t="s">
        <v>122</v>
      </c>
    </row>
    <row r="129" spans="2:65" s="12" customFormat="1" x14ac:dyDescent="0.2">
      <c r="B129" s="142"/>
      <c r="D129" s="143" t="s">
        <v>133</v>
      </c>
      <c r="E129" s="144" t="s">
        <v>19</v>
      </c>
      <c r="F129" s="145" t="s">
        <v>202</v>
      </c>
      <c r="H129" s="146">
        <v>2762</v>
      </c>
      <c r="I129" s="147"/>
      <c r="L129" s="142"/>
      <c r="M129" s="148"/>
      <c r="T129" s="149"/>
      <c r="AT129" s="144" t="s">
        <v>133</v>
      </c>
      <c r="AU129" s="144" t="s">
        <v>82</v>
      </c>
      <c r="AV129" s="12" t="s">
        <v>82</v>
      </c>
      <c r="AW129" s="12" t="s">
        <v>35</v>
      </c>
      <c r="AX129" s="12" t="s">
        <v>73</v>
      </c>
      <c r="AY129" s="144" t="s">
        <v>122</v>
      </c>
    </row>
    <row r="130" spans="2:65" s="12" customFormat="1" x14ac:dyDescent="0.2">
      <c r="B130" s="142"/>
      <c r="D130" s="143" t="s">
        <v>133</v>
      </c>
      <c r="E130" s="144" t="s">
        <v>19</v>
      </c>
      <c r="F130" s="145" t="s">
        <v>203</v>
      </c>
      <c r="H130" s="146">
        <v>88</v>
      </c>
      <c r="I130" s="147"/>
      <c r="L130" s="142"/>
      <c r="M130" s="148"/>
      <c r="T130" s="149"/>
      <c r="AT130" s="144" t="s">
        <v>133</v>
      </c>
      <c r="AU130" s="144" t="s">
        <v>82</v>
      </c>
      <c r="AV130" s="12" t="s">
        <v>82</v>
      </c>
      <c r="AW130" s="12" t="s">
        <v>35</v>
      </c>
      <c r="AX130" s="12" t="s">
        <v>73</v>
      </c>
      <c r="AY130" s="144" t="s">
        <v>122</v>
      </c>
    </row>
    <row r="131" spans="2:65" s="12" customFormat="1" x14ac:dyDescent="0.2">
      <c r="B131" s="142"/>
      <c r="D131" s="143" t="s">
        <v>133</v>
      </c>
      <c r="E131" s="144" t="s">
        <v>19</v>
      </c>
      <c r="F131" s="145" t="s">
        <v>204</v>
      </c>
      <c r="H131" s="146">
        <v>79</v>
      </c>
      <c r="I131" s="147"/>
      <c r="L131" s="142"/>
      <c r="M131" s="148"/>
      <c r="T131" s="149"/>
      <c r="AT131" s="144" t="s">
        <v>133</v>
      </c>
      <c r="AU131" s="144" t="s">
        <v>82</v>
      </c>
      <c r="AV131" s="12" t="s">
        <v>82</v>
      </c>
      <c r="AW131" s="12" t="s">
        <v>35</v>
      </c>
      <c r="AX131" s="12" t="s">
        <v>73</v>
      </c>
      <c r="AY131" s="144" t="s">
        <v>122</v>
      </c>
    </row>
    <row r="132" spans="2:65" s="12" customFormat="1" x14ac:dyDescent="0.2">
      <c r="B132" s="142"/>
      <c r="D132" s="143" t="s">
        <v>133</v>
      </c>
      <c r="E132" s="144" t="s">
        <v>19</v>
      </c>
      <c r="F132" s="145" t="s">
        <v>205</v>
      </c>
      <c r="H132" s="146">
        <v>182</v>
      </c>
      <c r="I132" s="147"/>
      <c r="L132" s="142"/>
      <c r="M132" s="148"/>
      <c r="T132" s="149"/>
      <c r="AT132" s="144" t="s">
        <v>133</v>
      </c>
      <c r="AU132" s="144" t="s">
        <v>82</v>
      </c>
      <c r="AV132" s="12" t="s">
        <v>82</v>
      </c>
      <c r="AW132" s="12" t="s">
        <v>35</v>
      </c>
      <c r="AX132" s="12" t="s">
        <v>73</v>
      </c>
      <c r="AY132" s="144" t="s">
        <v>122</v>
      </c>
    </row>
    <row r="133" spans="2:65" s="12" customFormat="1" x14ac:dyDescent="0.2">
      <c r="B133" s="142"/>
      <c r="D133" s="143" t="s">
        <v>133</v>
      </c>
      <c r="E133" s="144" t="s">
        <v>19</v>
      </c>
      <c r="F133" s="145" t="s">
        <v>206</v>
      </c>
      <c r="H133" s="146">
        <v>-214</v>
      </c>
      <c r="I133" s="147"/>
      <c r="L133" s="142"/>
      <c r="M133" s="148"/>
      <c r="T133" s="149"/>
      <c r="AT133" s="144" t="s">
        <v>133</v>
      </c>
      <c r="AU133" s="144" t="s">
        <v>82</v>
      </c>
      <c r="AV133" s="12" t="s">
        <v>82</v>
      </c>
      <c r="AW133" s="12" t="s">
        <v>35</v>
      </c>
      <c r="AX133" s="12" t="s">
        <v>73</v>
      </c>
      <c r="AY133" s="144" t="s">
        <v>122</v>
      </c>
    </row>
    <row r="134" spans="2:65" s="1" customFormat="1" ht="66.75" customHeight="1" x14ac:dyDescent="0.2">
      <c r="B134" s="31"/>
      <c r="C134" s="126" t="s">
        <v>207</v>
      </c>
      <c r="D134" s="126" t="s">
        <v>124</v>
      </c>
      <c r="E134" s="127" t="s">
        <v>208</v>
      </c>
      <c r="F134" s="128" t="s">
        <v>209</v>
      </c>
      <c r="G134" s="129" t="s">
        <v>155</v>
      </c>
      <c r="H134" s="130">
        <v>5465</v>
      </c>
      <c r="I134" s="131"/>
      <c r="J134" s="130">
        <f>ROUND(I134*H134,2)</f>
        <v>0</v>
      </c>
      <c r="K134" s="128" t="s">
        <v>19</v>
      </c>
      <c r="L134" s="31"/>
      <c r="M134" s="132" t="s">
        <v>19</v>
      </c>
      <c r="N134" s="133" t="s">
        <v>44</v>
      </c>
      <c r="P134" s="134">
        <f>O134*H134</f>
        <v>0</v>
      </c>
      <c r="Q134" s="134">
        <v>0</v>
      </c>
      <c r="R134" s="134">
        <f>Q134*H134</f>
        <v>0</v>
      </c>
      <c r="S134" s="134">
        <v>0</v>
      </c>
      <c r="T134" s="135">
        <f>S134*H134</f>
        <v>0</v>
      </c>
      <c r="AR134" s="136" t="s">
        <v>129</v>
      </c>
      <c r="AT134" s="136" t="s">
        <v>124</v>
      </c>
      <c r="AU134" s="136" t="s">
        <v>82</v>
      </c>
      <c r="AY134" s="16" t="s">
        <v>122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6" t="s">
        <v>12</v>
      </c>
      <c r="BK134" s="137">
        <f>ROUND(I134*H134,2)</f>
        <v>0</v>
      </c>
      <c r="BL134" s="16" t="s">
        <v>129</v>
      </c>
      <c r="BM134" s="136" t="s">
        <v>210</v>
      </c>
    </row>
    <row r="135" spans="2:65" s="13" customFormat="1" ht="22.5" x14ac:dyDescent="0.2">
      <c r="B135" s="150"/>
      <c r="D135" s="143" t="s">
        <v>133</v>
      </c>
      <c r="E135" s="151" t="s">
        <v>19</v>
      </c>
      <c r="F135" s="152" t="s">
        <v>211</v>
      </c>
      <c r="H135" s="151" t="s">
        <v>19</v>
      </c>
      <c r="I135" s="153"/>
      <c r="L135" s="150"/>
      <c r="M135" s="154"/>
      <c r="T135" s="155"/>
      <c r="AT135" s="151" t="s">
        <v>133</v>
      </c>
      <c r="AU135" s="151" t="s">
        <v>82</v>
      </c>
      <c r="AV135" s="13" t="s">
        <v>12</v>
      </c>
      <c r="AW135" s="13" t="s">
        <v>35</v>
      </c>
      <c r="AX135" s="13" t="s">
        <v>73</v>
      </c>
      <c r="AY135" s="151" t="s">
        <v>122</v>
      </c>
    </row>
    <row r="136" spans="2:65" s="12" customFormat="1" x14ac:dyDescent="0.2">
      <c r="B136" s="142"/>
      <c r="D136" s="143" t="s">
        <v>133</v>
      </c>
      <c r="E136" s="144" t="s">
        <v>19</v>
      </c>
      <c r="F136" s="145" t="s">
        <v>212</v>
      </c>
      <c r="H136" s="146">
        <v>799</v>
      </c>
      <c r="I136" s="147"/>
      <c r="L136" s="142"/>
      <c r="M136" s="148"/>
      <c r="T136" s="149"/>
      <c r="AT136" s="144" t="s">
        <v>133</v>
      </c>
      <c r="AU136" s="144" t="s">
        <v>82</v>
      </c>
      <c r="AV136" s="12" t="s">
        <v>82</v>
      </c>
      <c r="AW136" s="12" t="s">
        <v>35</v>
      </c>
      <c r="AX136" s="12" t="s">
        <v>73</v>
      </c>
      <c r="AY136" s="144" t="s">
        <v>122</v>
      </c>
    </row>
    <row r="137" spans="2:65" s="12" customFormat="1" x14ac:dyDescent="0.2">
      <c r="B137" s="142"/>
      <c r="D137" s="143" t="s">
        <v>133</v>
      </c>
      <c r="E137" s="144" t="s">
        <v>19</v>
      </c>
      <c r="F137" s="145" t="s">
        <v>213</v>
      </c>
      <c r="H137" s="146">
        <v>4142</v>
      </c>
      <c r="I137" s="147"/>
      <c r="L137" s="142"/>
      <c r="M137" s="148"/>
      <c r="T137" s="149"/>
      <c r="AT137" s="144" t="s">
        <v>133</v>
      </c>
      <c r="AU137" s="144" t="s">
        <v>82</v>
      </c>
      <c r="AV137" s="12" t="s">
        <v>82</v>
      </c>
      <c r="AW137" s="12" t="s">
        <v>35</v>
      </c>
      <c r="AX137" s="12" t="s">
        <v>73</v>
      </c>
      <c r="AY137" s="144" t="s">
        <v>122</v>
      </c>
    </row>
    <row r="138" spans="2:65" s="12" customFormat="1" x14ac:dyDescent="0.2">
      <c r="B138" s="142"/>
      <c r="D138" s="143" t="s">
        <v>133</v>
      </c>
      <c r="E138" s="144" t="s">
        <v>19</v>
      </c>
      <c r="F138" s="145" t="s">
        <v>214</v>
      </c>
      <c r="H138" s="146">
        <v>131</v>
      </c>
      <c r="I138" s="147"/>
      <c r="L138" s="142"/>
      <c r="M138" s="148"/>
      <c r="T138" s="149"/>
      <c r="AT138" s="144" t="s">
        <v>133</v>
      </c>
      <c r="AU138" s="144" t="s">
        <v>82</v>
      </c>
      <c r="AV138" s="12" t="s">
        <v>82</v>
      </c>
      <c r="AW138" s="12" t="s">
        <v>35</v>
      </c>
      <c r="AX138" s="12" t="s">
        <v>73</v>
      </c>
      <c r="AY138" s="144" t="s">
        <v>122</v>
      </c>
    </row>
    <row r="139" spans="2:65" s="12" customFormat="1" x14ac:dyDescent="0.2">
      <c r="B139" s="142"/>
      <c r="D139" s="143" t="s">
        <v>133</v>
      </c>
      <c r="E139" s="144" t="s">
        <v>19</v>
      </c>
      <c r="F139" s="145" t="s">
        <v>215</v>
      </c>
      <c r="H139" s="146">
        <v>119</v>
      </c>
      <c r="I139" s="147"/>
      <c r="L139" s="142"/>
      <c r="M139" s="148"/>
      <c r="T139" s="149"/>
      <c r="AT139" s="144" t="s">
        <v>133</v>
      </c>
      <c r="AU139" s="144" t="s">
        <v>82</v>
      </c>
      <c r="AV139" s="12" t="s">
        <v>82</v>
      </c>
      <c r="AW139" s="12" t="s">
        <v>35</v>
      </c>
      <c r="AX139" s="12" t="s">
        <v>73</v>
      </c>
      <c r="AY139" s="144" t="s">
        <v>122</v>
      </c>
    </row>
    <row r="140" spans="2:65" s="12" customFormat="1" x14ac:dyDescent="0.2">
      <c r="B140" s="142"/>
      <c r="D140" s="143" t="s">
        <v>133</v>
      </c>
      <c r="E140" s="144" t="s">
        <v>19</v>
      </c>
      <c r="F140" s="145" t="s">
        <v>216</v>
      </c>
      <c r="H140" s="146">
        <v>274</v>
      </c>
      <c r="I140" s="147"/>
      <c r="L140" s="142"/>
      <c r="M140" s="148"/>
      <c r="T140" s="149"/>
      <c r="AT140" s="144" t="s">
        <v>133</v>
      </c>
      <c r="AU140" s="144" t="s">
        <v>82</v>
      </c>
      <c r="AV140" s="12" t="s">
        <v>82</v>
      </c>
      <c r="AW140" s="12" t="s">
        <v>35</v>
      </c>
      <c r="AX140" s="12" t="s">
        <v>73</v>
      </c>
      <c r="AY140" s="144" t="s">
        <v>122</v>
      </c>
    </row>
    <row r="141" spans="2:65" s="1" customFormat="1" ht="49.15" customHeight="1" x14ac:dyDescent="0.2">
      <c r="B141" s="31"/>
      <c r="C141" s="126" t="s">
        <v>217</v>
      </c>
      <c r="D141" s="126" t="s">
        <v>124</v>
      </c>
      <c r="E141" s="127" t="s">
        <v>218</v>
      </c>
      <c r="F141" s="128" t="s">
        <v>219</v>
      </c>
      <c r="G141" s="129" t="s">
        <v>220</v>
      </c>
      <c r="H141" s="130">
        <v>9837</v>
      </c>
      <c r="I141" s="131"/>
      <c r="J141" s="130">
        <f>ROUND(I141*H141,2)</f>
        <v>0</v>
      </c>
      <c r="K141" s="128" t="s">
        <v>128</v>
      </c>
      <c r="L141" s="31"/>
      <c r="M141" s="132" t="s">
        <v>19</v>
      </c>
      <c r="N141" s="133" t="s">
        <v>44</v>
      </c>
      <c r="P141" s="134">
        <f>O141*H141</f>
        <v>0</v>
      </c>
      <c r="Q141" s="134">
        <v>0</v>
      </c>
      <c r="R141" s="134">
        <f>Q141*H141</f>
        <v>0</v>
      </c>
      <c r="S141" s="134">
        <v>0</v>
      </c>
      <c r="T141" s="135">
        <f>S141*H141</f>
        <v>0</v>
      </c>
      <c r="AR141" s="136" t="s">
        <v>129</v>
      </c>
      <c r="AT141" s="136" t="s">
        <v>124</v>
      </c>
      <c r="AU141" s="136" t="s">
        <v>82</v>
      </c>
      <c r="AY141" s="16" t="s">
        <v>122</v>
      </c>
      <c r="BE141" s="137">
        <f>IF(N141="základní",J141,0)</f>
        <v>0</v>
      </c>
      <c r="BF141" s="137">
        <f>IF(N141="snížená",J141,0)</f>
        <v>0</v>
      </c>
      <c r="BG141" s="137">
        <f>IF(N141="zákl. přenesená",J141,0)</f>
        <v>0</v>
      </c>
      <c r="BH141" s="137">
        <f>IF(N141="sníž. přenesená",J141,0)</f>
        <v>0</v>
      </c>
      <c r="BI141" s="137">
        <f>IF(N141="nulová",J141,0)</f>
        <v>0</v>
      </c>
      <c r="BJ141" s="16" t="s">
        <v>12</v>
      </c>
      <c r="BK141" s="137">
        <f>ROUND(I141*H141,2)</f>
        <v>0</v>
      </c>
      <c r="BL141" s="16" t="s">
        <v>129</v>
      </c>
      <c r="BM141" s="136" t="s">
        <v>221</v>
      </c>
    </row>
    <row r="142" spans="2:65" s="1" customFormat="1" x14ac:dyDescent="0.2">
      <c r="B142" s="31"/>
      <c r="D142" s="138" t="s">
        <v>131</v>
      </c>
      <c r="F142" s="139" t="s">
        <v>222</v>
      </c>
      <c r="I142" s="140"/>
      <c r="L142" s="31"/>
      <c r="M142" s="141"/>
      <c r="T142" s="52"/>
      <c r="AT142" s="16" t="s">
        <v>131</v>
      </c>
      <c r="AU142" s="16" t="s">
        <v>82</v>
      </c>
    </row>
    <row r="143" spans="2:65" s="13" customFormat="1" ht="33.75" x14ac:dyDescent="0.2">
      <c r="B143" s="150"/>
      <c r="D143" s="143" t="s">
        <v>133</v>
      </c>
      <c r="E143" s="151" t="s">
        <v>19</v>
      </c>
      <c r="F143" s="152" t="s">
        <v>223</v>
      </c>
      <c r="H143" s="151" t="s">
        <v>19</v>
      </c>
      <c r="I143" s="153"/>
      <c r="L143" s="150"/>
      <c r="M143" s="154"/>
      <c r="T143" s="155"/>
      <c r="AT143" s="151" t="s">
        <v>133</v>
      </c>
      <c r="AU143" s="151" t="s">
        <v>82</v>
      </c>
      <c r="AV143" s="13" t="s">
        <v>12</v>
      </c>
      <c r="AW143" s="13" t="s">
        <v>35</v>
      </c>
      <c r="AX143" s="13" t="s">
        <v>73</v>
      </c>
      <c r="AY143" s="151" t="s">
        <v>122</v>
      </c>
    </row>
    <row r="144" spans="2:65" s="12" customFormat="1" x14ac:dyDescent="0.2">
      <c r="B144" s="142"/>
      <c r="D144" s="143" t="s">
        <v>133</v>
      </c>
      <c r="E144" s="144" t="s">
        <v>19</v>
      </c>
      <c r="F144" s="145" t="s">
        <v>224</v>
      </c>
      <c r="H144" s="146">
        <v>9837</v>
      </c>
      <c r="I144" s="147"/>
      <c r="L144" s="142"/>
      <c r="M144" s="148"/>
      <c r="T144" s="149"/>
      <c r="AT144" s="144" t="s">
        <v>133</v>
      </c>
      <c r="AU144" s="144" t="s">
        <v>82</v>
      </c>
      <c r="AV144" s="12" t="s">
        <v>82</v>
      </c>
      <c r="AW144" s="12" t="s">
        <v>35</v>
      </c>
      <c r="AX144" s="12" t="s">
        <v>73</v>
      </c>
      <c r="AY144" s="144" t="s">
        <v>122</v>
      </c>
    </row>
    <row r="145" spans="2:65" s="1" customFormat="1" ht="44.25" customHeight="1" x14ac:dyDescent="0.2">
      <c r="B145" s="31"/>
      <c r="C145" s="126" t="s">
        <v>225</v>
      </c>
      <c r="D145" s="126" t="s">
        <v>124</v>
      </c>
      <c r="E145" s="127" t="s">
        <v>226</v>
      </c>
      <c r="F145" s="128" t="s">
        <v>227</v>
      </c>
      <c r="G145" s="129" t="s">
        <v>155</v>
      </c>
      <c r="H145" s="130">
        <v>313</v>
      </c>
      <c r="I145" s="131"/>
      <c r="J145" s="130">
        <f>ROUND(I145*H145,2)</f>
        <v>0</v>
      </c>
      <c r="K145" s="128" t="s">
        <v>128</v>
      </c>
      <c r="L145" s="31"/>
      <c r="M145" s="132" t="s">
        <v>19</v>
      </c>
      <c r="N145" s="133" t="s">
        <v>44</v>
      </c>
      <c r="P145" s="134">
        <f>O145*H145</f>
        <v>0</v>
      </c>
      <c r="Q145" s="134">
        <v>0</v>
      </c>
      <c r="R145" s="134">
        <f>Q145*H145</f>
        <v>0</v>
      </c>
      <c r="S145" s="134">
        <v>0</v>
      </c>
      <c r="T145" s="135">
        <f>S145*H145</f>
        <v>0</v>
      </c>
      <c r="AR145" s="136" t="s">
        <v>129</v>
      </c>
      <c r="AT145" s="136" t="s">
        <v>124</v>
      </c>
      <c r="AU145" s="136" t="s">
        <v>82</v>
      </c>
      <c r="AY145" s="16" t="s">
        <v>122</v>
      </c>
      <c r="BE145" s="137">
        <f>IF(N145="základní",J145,0)</f>
        <v>0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6" t="s">
        <v>12</v>
      </c>
      <c r="BK145" s="137">
        <f>ROUND(I145*H145,2)</f>
        <v>0</v>
      </c>
      <c r="BL145" s="16" t="s">
        <v>129</v>
      </c>
      <c r="BM145" s="136" t="s">
        <v>228</v>
      </c>
    </row>
    <row r="146" spans="2:65" s="1" customFormat="1" x14ac:dyDescent="0.2">
      <c r="B146" s="31"/>
      <c r="D146" s="138" t="s">
        <v>131</v>
      </c>
      <c r="F146" s="139" t="s">
        <v>229</v>
      </c>
      <c r="I146" s="140"/>
      <c r="L146" s="31"/>
      <c r="M146" s="141"/>
      <c r="T146" s="52"/>
      <c r="AT146" s="16" t="s">
        <v>131</v>
      </c>
      <c r="AU146" s="16" t="s">
        <v>82</v>
      </c>
    </row>
    <row r="147" spans="2:65" s="12" customFormat="1" ht="22.5" x14ac:dyDescent="0.2">
      <c r="B147" s="142"/>
      <c r="D147" s="143" t="s">
        <v>133</v>
      </c>
      <c r="E147" s="144" t="s">
        <v>19</v>
      </c>
      <c r="F147" s="145" t="s">
        <v>230</v>
      </c>
      <c r="H147" s="146">
        <v>313</v>
      </c>
      <c r="I147" s="147"/>
      <c r="L147" s="142"/>
      <c r="M147" s="148"/>
      <c r="T147" s="149"/>
      <c r="AT147" s="144" t="s">
        <v>133</v>
      </c>
      <c r="AU147" s="144" t="s">
        <v>82</v>
      </c>
      <c r="AV147" s="12" t="s">
        <v>82</v>
      </c>
      <c r="AW147" s="12" t="s">
        <v>35</v>
      </c>
      <c r="AX147" s="12" t="s">
        <v>12</v>
      </c>
      <c r="AY147" s="144" t="s">
        <v>122</v>
      </c>
    </row>
    <row r="148" spans="2:65" s="1" customFormat="1" ht="44.25" customHeight="1" x14ac:dyDescent="0.2">
      <c r="B148" s="31"/>
      <c r="C148" s="126" t="s">
        <v>231</v>
      </c>
      <c r="D148" s="126" t="s">
        <v>124</v>
      </c>
      <c r="E148" s="127" t="s">
        <v>232</v>
      </c>
      <c r="F148" s="128" t="s">
        <v>233</v>
      </c>
      <c r="G148" s="129" t="s">
        <v>155</v>
      </c>
      <c r="H148" s="130">
        <v>115</v>
      </c>
      <c r="I148" s="131"/>
      <c r="J148" s="130">
        <f>ROUND(I148*H148,2)</f>
        <v>0</v>
      </c>
      <c r="K148" s="128" t="s">
        <v>128</v>
      </c>
      <c r="L148" s="31"/>
      <c r="M148" s="132" t="s">
        <v>19</v>
      </c>
      <c r="N148" s="133" t="s">
        <v>44</v>
      </c>
      <c r="P148" s="134">
        <f>O148*H148</f>
        <v>0</v>
      </c>
      <c r="Q148" s="134">
        <v>0</v>
      </c>
      <c r="R148" s="134">
        <f>Q148*H148</f>
        <v>0</v>
      </c>
      <c r="S148" s="134">
        <v>0</v>
      </c>
      <c r="T148" s="135">
        <f>S148*H148</f>
        <v>0</v>
      </c>
      <c r="AR148" s="136" t="s">
        <v>129</v>
      </c>
      <c r="AT148" s="136" t="s">
        <v>124</v>
      </c>
      <c r="AU148" s="136" t="s">
        <v>82</v>
      </c>
      <c r="AY148" s="16" t="s">
        <v>122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6" t="s">
        <v>12</v>
      </c>
      <c r="BK148" s="137">
        <f>ROUND(I148*H148,2)</f>
        <v>0</v>
      </c>
      <c r="BL148" s="16" t="s">
        <v>129</v>
      </c>
      <c r="BM148" s="136" t="s">
        <v>234</v>
      </c>
    </row>
    <row r="149" spans="2:65" s="1" customFormat="1" x14ac:dyDescent="0.2">
      <c r="B149" s="31"/>
      <c r="D149" s="138" t="s">
        <v>131</v>
      </c>
      <c r="F149" s="139" t="s">
        <v>235</v>
      </c>
      <c r="I149" s="140"/>
      <c r="L149" s="31"/>
      <c r="M149" s="141"/>
      <c r="T149" s="52"/>
      <c r="AT149" s="16" t="s">
        <v>131</v>
      </c>
      <c r="AU149" s="16" t="s">
        <v>82</v>
      </c>
    </row>
    <row r="150" spans="2:65" s="12" customFormat="1" ht="22.5" x14ac:dyDescent="0.2">
      <c r="B150" s="142"/>
      <c r="D150" s="143" t="s">
        <v>133</v>
      </c>
      <c r="E150" s="144" t="s">
        <v>19</v>
      </c>
      <c r="F150" s="145" t="s">
        <v>236</v>
      </c>
      <c r="H150" s="146">
        <v>115</v>
      </c>
      <c r="I150" s="147"/>
      <c r="L150" s="142"/>
      <c r="M150" s="148"/>
      <c r="T150" s="149"/>
      <c r="AT150" s="144" t="s">
        <v>133</v>
      </c>
      <c r="AU150" s="144" t="s">
        <v>82</v>
      </c>
      <c r="AV150" s="12" t="s">
        <v>82</v>
      </c>
      <c r="AW150" s="12" t="s">
        <v>35</v>
      </c>
      <c r="AX150" s="12" t="s">
        <v>73</v>
      </c>
      <c r="AY150" s="144" t="s">
        <v>122</v>
      </c>
    </row>
    <row r="151" spans="2:65" s="1" customFormat="1" ht="44.25" customHeight="1" x14ac:dyDescent="0.2">
      <c r="B151" s="31"/>
      <c r="C151" s="126" t="s">
        <v>237</v>
      </c>
      <c r="D151" s="126" t="s">
        <v>124</v>
      </c>
      <c r="E151" s="127" t="s">
        <v>238</v>
      </c>
      <c r="F151" s="128" t="s">
        <v>239</v>
      </c>
      <c r="G151" s="129" t="s">
        <v>155</v>
      </c>
      <c r="H151" s="130">
        <v>197</v>
      </c>
      <c r="I151" s="131"/>
      <c r="J151" s="130">
        <f>ROUND(I151*H151,2)</f>
        <v>0</v>
      </c>
      <c r="K151" s="128" t="s">
        <v>128</v>
      </c>
      <c r="L151" s="31"/>
      <c r="M151" s="132" t="s">
        <v>19</v>
      </c>
      <c r="N151" s="133" t="s">
        <v>44</v>
      </c>
      <c r="P151" s="134">
        <f>O151*H151</f>
        <v>0</v>
      </c>
      <c r="Q151" s="134">
        <v>0</v>
      </c>
      <c r="R151" s="134">
        <f>Q151*H151</f>
        <v>0</v>
      </c>
      <c r="S151" s="134">
        <v>0</v>
      </c>
      <c r="T151" s="135">
        <f>S151*H151</f>
        <v>0</v>
      </c>
      <c r="AR151" s="136" t="s">
        <v>129</v>
      </c>
      <c r="AT151" s="136" t="s">
        <v>124</v>
      </c>
      <c r="AU151" s="136" t="s">
        <v>82</v>
      </c>
      <c r="AY151" s="16" t="s">
        <v>122</v>
      </c>
      <c r="BE151" s="137">
        <f>IF(N151="základní",J151,0)</f>
        <v>0</v>
      </c>
      <c r="BF151" s="137">
        <f>IF(N151="snížená",J151,0)</f>
        <v>0</v>
      </c>
      <c r="BG151" s="137">
        <f>IF(N151="zákl. přenesená",J151,0)</f>
        <v>0</v>
      </c>
      <c r="BH151" s="137">
        <f>IF(N151="sníž. přenesená",J151,0)</f>
        <v>0</v>
      </c>
      <c r="BI151" s="137">
        <f>IF(N151="nulová",J151,0)</f>
        <v>0</v>
      </c>
      <c r="BJ151" s="16" t="s">
        <v>12</v>
      </c>
      <c r="BK151" s="137">
        <f>ROUND(I151*H151,2)</f>
        <v>0</v>
      </c>
      <c r="BL151" s="16" t="s">
        <v>129</v>
      </c>
      <c r="BM151" s="136" t="s">
        <v>240</v>
      </c>
    </row>
    <row r="152" spans="2:65" s="1" customFormat="1" x14ac:dyDescent="0.2">
      <c r="B152" s="31"/>
      <c r="D152" s="138" t="s">
        <v>131</v>
      </c>
      <c r="F152" s="139" t="s">
        <v>241</v>
      </c>
      <c r="I152" s="140"/>
      <c r="L152" s="31"/>
      <c r="M152" s="141"/>
      <c r="T152" s="52"/>
      <c r="AT152" s="16" t="s">
        <v>131</v>
      </c>
      <c r="AU152" s="16" t="s">
        <v>82</v>
      </c>
    </row>
    <row r="153" spans="2:65" s="12" customFormat="1" x14ac:dyDescent="0.2">
      <c r="B153" s="142"/>
      <c r="D153" s="143" t="s">
        <v>133</v>
      </c>
      <c r="E153" s="144" t="s">
        <v>19</v>
      </c>
      <c r="F153" s="145" t="s">
        <v>242</v>
      </c>
      <c r="H153" s="146">
        <v>65</v>
      </c>
      <c r="I153" s="147"/>
      <c r="L153" s="142"/>
      <c r="M153" s="148"/>
      <c r="T153" s="149"/>
      <c r="AT153" s="144" t="s">
        <v>133</v>
      </c>
      <c r="AU153" s="144" t="s">
        <v>82</v>
      </c>
      <c r="AV153" s="12" t="s">
        <v>82</v>
      </c>
      <c r="AW153" s="12" t="s">
        <v>35</v>
      </c>
      <c r="AX153" s="12" t="s">
        <v>73</v>
      </c>
      <c r="AY153" s="144" t="s">
        <v>122</v>
      </c>
    </row>
    <row r="154" spans="2:65" s="12" customFormat="1" x14ac:dyDescent="0.2">
      <c r="B154" s="142"/>
      <c r="D154" s="143" t="s">
        <v>133</v>
      </c>
      <c r="E154" s="144" t="s">
        <v>19</v>
      </c>
      <c r="F154" s="145" t="s">
        <v>243</v>
      </c>
      <c r="H154" s="146">
        <v>132</v>
      </c>
      <c r="I154" s="147"/>
      <c r="L154" s="142"/>
      <c r="M154" s="148"/>
      <c r="T154" s="149"/>
      <c r="AT154" s="144" t="s">
        <v>133</v>
      </c>
      <c r="AU154" s="144" t="s">
        <v>82</v>
      </c>
      <c r="AV154" s="12" t="s">
        <v>82</v>
      </c>
      <c r="AW154" s="12" t="s">
        <v>35</v>
      </c>
      <c r="AX154" s="12" t="s">
        <v>73</v>
      </c>
      <c r="AY154" s="144" t="s">
        <v>122</v>
      </c>
    </row>
    <row r="155" spans="2:65" s="1" customFormat="1" ht="24.2" customHeight="1" x14ac:dyDescent="0.2">
      <c r="B155" s="31"/>
      <c r="C155" s="126" t="s">
        <v>244</v>
      </c>
      <c r="D155" s="126" t="s">
        <v>124</v>
      </c>
      <c r="E155" s="127" t="s">
        <v>245</v>
      </c>
      <c r="F155" s="128" t="s">
        <v>246</v>
      </c>
      <c r="G155" s="129" t="s">
        <v>155</v>
      </c>
      <c r="H155" s="130">
        <v>197</v>
      </c>
      <c r="I155" s="131"/>
      <c r="J155" s="130">
        <f>ROUND(I155*H155,2)</f>
        <v>0</v>
      </c>
      <c r="K155" s="128" t="s">
        <v>128</v>
      </c>
      <c r="L155" s="31"/>
      <c r="M155" s="132" t="s">
        <v>19</v>
      </c>
      <c r="N155" s="133" t="s">
        <v>44</v>
      </c>
      <c r="P155" s="134">
        <f>O155*H155</f>
        <v>0</v>
      </c>
      <c r="Q155" s="134">
        <v>0</v>
      </c>
      <c r="R155" s="134">
        <f>Q155*H155</f>
        <v>0</v>
      </c>
      <c r="S155" s="134">
        <v>0</v>
      </c>
      <c r="T155" s="135">
        <f>S155*H155</f>
        <v>0</v>
      </c>
      <c r="AR155" s="136" t="s">
        <v>129</v>
      </c>
      <c r="AT155" s="136" t="s">
        <v>124</v>
      </c>
      <c r="AU155" s="136" t="s">
        <v>82</v>
      </c>
      <c r="AY155" s="16" t="s">
        <v>122</v>
      </c>
      <c r="BE155" s="137">
        <f>IF(N155="základní",J155,0)</f>
        <v>0</v>
      </c>
      <c r="BF155" s="137">
        <f>IF(N155="snížená",J155,0)</f>
        <v>0</v>
      </c>
      <c r="BG155" s="137">
        <f>IF(N155="zákl. přenesená",J155,0)</f>
        <v>0</v>
      </c>
      <c r="BH155" s="137">
        <f>IF(N155="sníž. přenesená",J155,0)</f>
        <v>0</v>
      </c>
      <c r="BI155" s="137">
        <f>IF(N155="nulová",J155,0)</f>
        <v>0</v>
      </c>
      <c r="BJ155" s="16" t="s">
        <v>12</v>
      </c>
      <c r="BK155" s="137">
        <f>ROUND(I155*H155,2)</f>
        <v>0</v>
      </c>
      <c r="BL155" s="16" t="s">
        <v>129</v>
      </c>
      <c r="BM155" s="136" t="s">
        <v>247</v>
      </c>
    </row>
    <row r="156" spans="2:65" s="1" customFormat="1" x14ac:dyDescent="0.2">
      <c r="B156" s="31"/>
      <c r="D156" s="138" t="s">
        <v>131</v>
      </c>
      <c r="F156" s="139" t="s">
        <v>248</v>
      </c>
      <c r="I156" s="140"/>
      <c r="L156" s="31"/>
      <c r="M156" s="141"/>
      <c r="T156" s="52"/>
      <c r="AT156" s="16" t="s">
        <v>131</v>
      </c>
      <c r="AU156" s="16" t="s">
        <v>82</v>
      </c>
    </row>
    <row r="157" spans="2:65" s="1" customFormat="1" ht="16.5" customHeight="1" x14ac:dyDescent="0.2">
      <c r="B157" s="31"/>
      <c r="C157" s="156" t="s">
        <v>249</v>
      </c>
      <c r="D157" s="156" t="s">
        <v>250</v>
      </c>
      <c r="E157" s="157" t="s">
        <v>251</v>
      </c>
      <c r="F157" s="158" t="s">
        <v>252</v>
      </c>
      <c r="G157" s="159" t="s">
        <v>220</v>
      </c>
      <c r="H157" s="160">
        <v>394</v>
      </c>
      <c r="I157" s="161"/>
      <c r="J157" s="160">
        <f>ROUND(I157*H157,2)</f>
        <v>0</v>
      </c>
      <c r="K157" s="158" t="s">
        <v>128</v>
      </c>
      <c r="L157" s="162"/>
      <c r="M157" s="163" t="s">
        <v>19</v>
      </c>
      <c r="N157" s="164" t="s">
        <v>44</v>
      </c>
      <c r="P157" s="134">
        <f>O157*H157</f>
        <v>0</v>
      </c>
      <c r="Q157" s="134">
        <v>1</v>
      </c>
      <c r="R157" s="134">
        <f>Q157*H157</f>
        <v>394</v>
      </c>
      <c r="S157" s="134">
        <v>0</v>
      </c>
      <c r="T157" s="135">
        <f>S157*H157</f>
        <v>0</v>
      </c>
      <c r="AR157" s="136" t="s">
        <v>172</v>
      </c>
      <c r="AT157" s="136" t="s">
        <v>250</v>
      </c>
      <c r="AU157" s="136" t="s">
        <v>82</v>
      </c>
      <c r="AY157" s="16" t="s">
        <v>122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6" t="s">
        <v>12</v>
      </c>
      <c r="BK157" s="137">
        <f>ROUND(I157*H157,2)</f>
        <v>0</v>
      </c>
      <c r="BL157" s="16" t="s">
        <v>129</v>
      </c>
      <c r="BM157" s="136" t="s">
        <v>253</v>
      </c>
    </row>
    <row r="158" spans="2:65" s="12" customFormat="1" x14ac:dyDescent="0.2">
      <c r="B158" s="142"/>
      <c r="D158" s="143" t="s">
        <v>133</v>
      </c>
      <c r="F158" s="145" t="s">
        <v>254</v>
      </c>
      <c r="H158" s="146">
        <v>394</v>
      </c>
      <c r="I158" s="147"/>
      <c r="L158" s="142"/>
      <c r="M158" s="148"/>
      <c r="T158" s="149"/>
      <c r="AT158" s="144" t="s">
        <v>133</v>
      </c>
      <c r="AU158" s="144" t="s">
        <v>82</v>
      </c>
      <c r="AV158" s="12" t="s">
        <v>82</v>
      </c>
      <c r="AW158" s="12" t="s">
        <v>4</v>
      </c>
      <c r="AX158" s="12" t="s">
        <v>12</v>
      </c>
      <c r="AY158" s="144" t="s">
        <v>122</v>
      </c>
    </row>
    <row r="159" spans="2:65" s="1" customFormat="1" ht="66.75" customHeight="1" x14ac:dyDescent="0.2">
      <c r="B159" s="31"/>
      <c r="C159" s="126" t="s">
        <v>255</v>
      </c>
      <c r="D159" s="126" t="s">
        <v>124</v>
      </c>
      <c r="E159" s="127" t="s">
        <v>256</v>
      </c>
      <c r="F159" s="128" t="s">
        <v>257</v>
      </c>
      <c r="G159" s="129" t="s">
        <v>155</v>
      </c>
      <c r="H159" s="130">
        <v>53</v>
      </c>
      <c r="I159" s="131"/>
      <c r="J159" s="130">
        <f>ROUND(I159*H159,2)</f>
        <v>0</v>
      </c>
      <c r="K159" s="128" t="s">
        <v>128</v>
      </c>
      <c r="L159" s="31"/>
      <c r="M159" s="132" t="s">
        <v>19</v>
      </c>
      <c r="N159" s="133" t="s">
        <v>44</v>
      </c>
      <c r="P159" s="134">
        <f>O159*H159</f>
        <v>0</v>
      </c>
      <c r="Q159" s="134">
        <v>0</v>
      </c>
      <c r="R159" s="134">
        <f>Q159*H159</f>
        <v>0</v>
      </c>
      <c r="S159" s="134">
        <v>0</v>
      </c>
      <c r="T159" s="135">
        <f>S159*H159</f>
        <v>0</v>
      </c>
      <c r="AR159" s="136" t="s">
        <v>129</v>
      </c>
      <c r="AT159" s="136" t="s">
        <v>124</v>
      </c>
      <c r="AU159" s="136" t="s">
        <v>82</v>
      </c>
      <c r="AY159" s="16" t="s">
        <v>122</v>
      </c>
      <c r="BE159" s="137">
        <f>IF(N159="základní",J159,0)</f>
        <v>0</v>
      </c>
      <c r="BF159" s="137">
        <f>IF(N159="snížená",J159,0)</f>
        <v>0</v>
      </c>
      <c r="BG159" s="137">
        <f>IF(N159="zákl. přenesená",J159,0)</f>
        <v>0</v>
      </c>
      <c r="BH159" s="137">
        <f>IF(N159="sníž. přenesená",J159,0)</f>
        <v>0</v>
      </c>
      <c r="BI159" s="137">
        <f>IF(N159="nulová",J159,0)</f>
        <v>0</v>
      </c>
      <c r="BJ159" s="16" t="s">
        <v>12</v>
      </c>
      <c r="BK159" s="137">
        <f>ROUND(I159*H159,2)</f>
        <v>0</v>
      </c>
      <c r="BL159" s="16" t="s">
        <v>129</v>
      </c>
      <c r="BM159" s="136" t="s">
        <v>258</v>
      </c>
    </row>
    <row r="160" spans="2:65" s="1" customFormat="1" x14ac:dyDescent="0.2">
      <c r="B160" s="31"/>
      <c r="D160" s="138" t="s">
        <v>131</v>
      </c>
      <c r="F160" s="139" t="s">
        <v>259</v>
      </c>
      <c r="I160" s="140"/>
      <c r="L160" s="31"/>
      <c r="M160" s="141"/>
      <c r="T160" s="52"/>
      <c r="AT160" s="16" t="s">
        <v>131</v>
      </c>
      <c r="AU160" s="16" t="s">
        <v>82</v>
      </c>
    </row>
    <row r="161" spans="2:65" s="12" customFormat="1" x14ac:dyDescent="0.2">
      <c r="B161" s="142"/>
      <c r="D161" s="143" t="s">
        <v>133</v>
      </c>
      <c r="E161" s="144" t="s">
        <v>19</v>
      </c>
      <c r="F161" s="145" t="s">
        <v>260</v>
      </c>
      <c r="H161" s="146">
        <v>53</v>
      </c>
      <c r="I161" s="147"/>
      <c r="L161" s="142"/>
      <c r="M161" s="148"/>
      <c r="T161" s="149"/>
      <c r="AT161" s="144" t="s">
        <v>133</v>
      </c>
      <c r="AU161" s="144" t="s">
        <v>82</v>
      </c>
      <c r="AV161" s="12" t="s">
        <v>82</v>
      </c>
      <c r="AW161" s="12" t="s">
        <v>35</v>
      </c>
      <c r="AX161" s="12" t="s">
        <v>12</v>
      </c>
      <c r="AY161" s="144" t="s">
        <v>122</v>
      </c>
    </row>
    <row r="162" spans="2:65" s="1" customFormat="1" ht="24.2" customHeight="1" x14ac:dyDescent="0.2">
      <c r="B162" s="31"/>
      <c r="C162" s="126" t="s">
        <v>7</v>
      </c>
      <c r="D162" s="126" t="s">
        <v>124</v>
      </c>
      <c r="E162" s="127" t="s">
        <v>261</v>
      </c>
      <c r="F162" s="128" t="s">
        <v>262</v>
      </c>
      <c r="G162" s="129" t="s">
        <v>155</v>
      </c>
      <c r="H162" s="130">
        <v>53</v>
      </c>
      <c r="I162" s="131"/>
      <c r="J162" s="130">
        <f>ROUND(I162*H162,2)</f>
        <v>0</v>
      </c>
      <c r="K162" s="128" t="s">
        <v>128</v>
      </c>
      <c r="L162" s="31"/>
      <c r="M162" s="132" t="s">
        <v>19</v>
      </c>
      <c r="N162" s="133" t="s">
        <v>44</v>
      </c>
      <c r="P162" s="134">
        <f>O162*H162</f>
        <v>0</v>
      </c>
      <c r="Q162" s="134">
        <v>0</v>
      </c>
      <c r="R162" s="134">
        <f>Q162*H162</f>
        <v>0</v>
      </c>
      <c r="S162" s="134">
        <v>0</v>
      </c>
      <c r="T162" s="135">
        <f>S162*H162</f>
        <v>0</v>
      </c>
      <c r="AR162" s="136" t="s">
        <v>129</v>
      </c>
      <c r="AT162" s="136" t="s">
        <v>124</v>
      </c>
      <c r="AU162" s="136" t="s">
        <v>82</v>
      </c>
      <c r="AY162" s="16" t="s">
        <v>122</v>
      </c>
      <c r="BE162" s="137">
        <f>IF(N162="základní",J162,0)</f>
        <v>0</v>
      </c>
      <c r="BF162" s="137">
        <f>IF(N162="snížená",J162,0)</f>
        <v>0</v>
      </c>
      <c r="BG162" s="137">
        <f>IF(N162="zákl. přenesená",J162,0)</f>
        <v>0</v>
      </c>
      <c r="BH162" s="137">
        <f>IF(N162="sníž. přenesená",J162,0)</f>
        <v>0</v>
      </c>
      <c r="BI162" s="137">
        <f>IF(N162="nulová",J162,0)</f>
        <v>0</v>
      </c>
      <c r="BJ162" s="16" t="s">
        <v>12</v>
      </c>
      <c r="BK162" s="137">
        <f>ROUND(I162*H162,2)</f>
        <v>0</v>
      </c>
      <c r="BL162" s="16" t="s">
        <v>129</v>
      </c>
      <c r="BM162" s="136" t="s">
        <v>263</v>
      </c>
    </row>
    <row r="163" spans="2:65" s="1" customFormat="1" x14ac:dyDescent="0.2">
      <c r="B163" s="31"/>
      <c r="D163" s="138" t="s">
        <v>131</v>
      </c>
      <c r="F163" s="139" t="s">
        <v>264</v>
      </c>
      <c r="I163" s="140"/>
      <c r="L163" s="31"/>
      <c r="M163" s="141"/>
      <c r="T163" s="52"/>
      <c r="AT163" s="16" t="s">
        <v>131</v>
      </c>
      <c r="AU163" s="16" t="s">
        <v>82</v>
      </c>
    </row>
    <row r="164" spans="2:65" s="1" customFormat="1" ht="16.5" customHeight="1" x14ac:dyDescent="0.2">
      <c r="B164" s="31"/>
      <c r="C164" s="156" t="s">
        <v>265</v>
      </c>
      <c r="D164" s="156" t="s">
        <v>250</v>
      </c>
      <c r="E164" s="157" t="s">
        <v>266</v>
      </c>
      <c r="F164" s="158" t="s">
        <v>267</v>
      </c>
      <c r="G164" s="159" t="s">
        <v>220</v>
      </c>
      <c r="H164" s="160">
        <v>106</v>
      </c>
      <c r="I164" s="161"/>
      <c r="J164" s="160">
        <f>ROUND(I164*H164,2)</f>
        <v>0</v>
      </c>
      <c r="K164" s="158" t="s">
        <v>128</v>
      </c>
      <c r="L164" s="162"/>
      <c r="M164" s="163" t="s">
        <v>19</v>
      </c>
      <c r="N164" s="164" t="s">
        <v>44</v>
      </c>
      <c r="P164" s="134">
        <f>O164*H164</f>
        <v>0</v>
      </c>
      <c r="Q164" s="134">
        <v>1</v>
      </c>
      <c r="R164" s="134">
        <f>Q164*H164</f>
        <v>106</v>
      </c>
      <c r="S164" s="134">
        <v>0</v>
      </c>
      <c r="T164" s="135">
        <f>S164*H164</f>
        <v>0</v>
      </c>
      <c r="AR164" s="136" t="s">
        <v>172</v>
      </c>
      <c r="AT164" s="136" t="s">
        <v>250</v>
      </c>
      <c r="AU164" s="136" t="s">
        <v>82</v>
      </c>
      <c r="AY164" s="16" t="s">
        <v>122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6" t="s">
        <v>12</v>
      </c>
      <c r="BK164" s="137">
        <f>ROUND(I164*H164,2)</f>
        <v>0</v>
      </c>
      <c r="BL164" s="16" t="s">
        <v>129</v>
      </c>
      <c r="BM164" s="136" t="s">
        <v>268</v>
      </c>
    </row>
    <row r="165" spans="2:65" s="12" customFormat="1" x14ac:dyDescent="0.2">
      <c r="B165" s="142"/>
      <c r="D165" s="143" t="s">
        <v>133</v>
      </c>
      <c r="F165" s="145" t="s">
        <v>269</v>
      </c>
      <c r="H165" s="146">
        <v>106</v>
      </c>
      <c r="I165" s="147"/>
      <c r="L165" s="142"/>
      <c r="M165" s="148"/>
      <c r="T165" s="149"/>
      <c r="AT165" s="144" t="s">
        <v>133</v>
      </c>
      <c r="AU165" s="144" t="s">
        <v>82</v>
      </c>
      <c r="AV165" s="12" t="s">
        <v>82</v>
      </c>
      <c r="AW165" s="12" t="s">
        <v>4</v>
      </c>
      <c r="AX165" s="12" t="s">
        <v>12</v>
      </c>
      <c r="AY165" s="144" t="s">
        <v>122</v>
      </c>
    </row>
    <row r="166" spans="2:65" s="1" customFormat="1" ht="24.2" customHeight="1" x14ac:dyDescent="0.2">
      <c r="B166" s="31"/>
      <c r="C166" s="126" t="s">
        <v>270</v>
      </c>
      <c r="D166" s="126" t="s">
        <v>124</v>
      </c>
      <c r="E166" s="127" t="s">
        <v>271</v>
      </c>
      <c r="F166" s="128" t="s">
        <v>272</v>
      </c>
      <c r="G166" s="129" t="s">
        <v>127</v>
      </c>
      <c r="H166" s="130">
        <v>8814</v>
      </c>
      <c r="I166" s="131"/>
      <c r="J166" s="130">
        <f>ROUND(I166*H166,2)</f>
        <v>0</v>
      </c>
      <c r="K166" s="128" t="s">
        <v>128</v>
      </c>
      <c r="L166" s="31"/>
      <c r="M166" s="132" t="s">
        <v>19</v>
      </c>
      <c r="N166" s="133" t="s">
        <v>44</v>
      </c>
      <c r="P166" s="134">
        <f>O166*H166</f>
        <v>0</v>
      </c>
      <c r="Q166" s="134">
        <v>0</v>
      </c>
      <c r="R166" s="134">
        <f>Q166*H166</f>
        <v>0</v>
      </c>
      <c r="S166" s="134">
        <v>0</v>
      </c>
      <c r="T166" s="135">
        <f>S166*H166</f>
        <v>0</v>
      </c>
      <c r="AR166" s="136" t="s">
        <v>129</v>
      </c>
      <c r="AT166" s="136" t="s">
        <v>124</v>
      </c>
      <c r="AU166" s="136" t="s">
        <v>82</v>
      </c>
      <c r="AY166" s="16" t="s">
        <v>122</v>
      </c>
      <c r="BE166" s="137">
        <f>IF(N166="základní",J166,0)</f>
        <v>0</v>
      </c>
      <c r="BF166" s="137">
        <f>IF(N166="snížená",J166,0)</f>
        <v>0</v>
      </c>
      <c r="BG166" s="137">
        <f>IF(N166="zákl. přenesená",J166,0)</f>
        <v>0</v>
      </c>
      <c r="BH166" s="137">
        <f>IF(N166="sníž. přenesená",J166,0)</f>
        <v>0</v>
      </c>
      <c r="BI166" s="137">
        <f>IF(N166="nulová",J166,0)</f>
        <v>0</v>
      </c>
      <c r="BJ166" s="16" t="s">
        <v>12</v>
      </c>
      <c r="BK166" s="137">
        <f>ROUND(I166*H166,2)</f>
        <v>0</v>
      </c>
      <c r="BL166" s="16" t="s">
        <v>129</v>
      </c>
      <c r="BM166" s="136" t="s">
        <v>273</v>
      </c>
    </row>
    <row r="167" spans="2:65" s="1" customFormat="1" x14ac:dyDescent="0.2">
      <c r="B167" s="31"/>
      <c r="D167" s="138" t="s">
        <v>131</v>
      </c>
      <c r="F167" s="139" t="s">
        <v>274</v>
      </c>
      <c r="I167" s="140"/>
      <c r="L167" s="31"/>
      <c r="M167" s="141"/>
      <c r="T167" s="52"/>
      <c r="AT167" s="16" t="s">
        <v>131</v>
      </c>
      <c r="AU167" s="16" t="s">
        <v>82</v>
      </c>
    </row>
    <row r="168" spans="2:65" s="12" customFormat="1" ht="22.5" x14ac:dyDescent="0.2">
      <c r="B168" s="142"/>
      <c r="D168" s="143" t="s">
        <v>133</v>
      </c>
      <c r="E168" s="144" t="s">
        <v>19</v>
      </c>
      <c r="F168" s="145" t="s">
        <v>275</v>
      </c>
      <c r="H168" s="146">
        <v>5373</v>
      </c>
      <c r="I168" s="147"/>
      <c r="L168" s="142"/>
      <c r="M168" s="148"/>
      <c r="T168" s="149"/>
      <c r="AT168" s="144" t="s">
        <v>133</v>
      </c>
      <c r="AU168" s="144" t="s">
        <v>82</v>
      </c>
      <c r="AV168" s="12" t="s">
        <v>82</v>
      </c>
      <c r="AW168" s="12" t="s">
        <v>35</v>
      </c>
      <c r="AX168" s="12" t="s">
        <v>73</v>
      </c>
      <c r="AY168" s="144" t="s">
        <v>122</v>
      </c>
    </row>
    <row r="169" spans="2:65" s="12" customFormat="1" ht="22.5" x14ac:dyDescent="0.2">
      <c r="B169" s="142"/>
      <c r="D169" s="143" t="s">
        <v>133</v>
      </c>
      <c r="E169" s="144" t="s">
        <v>19</v>
      </c>
      <c r="F169" s="145" t="s">
        <v>276</v>
      </c>
      <c r="H169" s="146">
        <v>2778</v>
      </c>
      <c r="I169" s="147"/>
      <c r="L169" s="142"/>
      <c r="M169" s="148"/>
      <c r="T169" s="149"/>
      <c r="AT169" s="144" t="s">
        <v>133</v>
      </c>
      <c r="AU169" s="144" t="s">
        <v>82</v>
      </c>
      <c r="AV169" s="12" t="s">
        <v>82</v>
      </c>
      <c r="AW169" s="12" t="s">
        <v>35</v>
      </c>
      <c r="AX169" s="12" t="s">
        <v>73</v>
      </c>
      <c r="AY169" s="144" t="s">
        <v>122</v>
      </c>
    </row>
    <row r="170" spans="2:65" s="12" customFormat="1" ht="22.5" x14ac:dyDescent="0.2">
      <c r="B170" s="142"/>
      <c r="D170" s="143" t="s">
        <v>133</v>
      </c>
      <c r="E170" s="144" t="s">
        <v>19</v>
      </c>
      <c r="F170" s="145" t="s">
        <v>277</v>
      </c>
      <c r="H170" s="146">
        <v>663</v>
      </c>
      <c r="I170" s="147"/>
      <c r="L170" s="142"/>
      <c r="M170" s="148"/>
      <c r="T170" s="149"/>
      <c r="AT170" s="144" t="s">
        <v>133</v>
      </c>
      <c r="AU170" s="144" t="s">
        <v>82</v>
      </c>
      <c r="AV170" s="12" t="s">
        <v>82</v>
      </c>
      <c r="AW170" s="12" t="s">
        <v>35</v>
      </c>
      <c r="AX170" s="12" t="s">
        <v>73</v>
      </c>
      <c r="AY170" s="144" t="s">
        <v>122</v>
      </c>
    </row>
    <row r="171" spans="2:65" s="1" customFormat="1" ht="37.9" customHeight="1" x14ac:dyDescent="0.2">
      <c r="B171" s="31"/>
      <c r="C171" s="126" t="s">
        <v>278</v>
      </c>
      <c r="D171" s="126" t="s">
        <v>124</v>
      </c>
      <c r="E171" s="127" t="s">
        <v>279</v>
      </c>
      <c r="F171" s="128" t="s">
        <v>280</v>
      </c>
      <c r="G171" s="129" t="s">
        <v>127</v>
      </c>
      <c r="H171" s="130">
        <v>990</v>
      </c>
      <c r="I171" s="131"/>
      <c r="J171" s="130">
        <f>ROUND(I171*H171,2)</f>
        <v>0</v>
      </c>
      <c r="K171" s="128" t="s">
        <v>128</v>
      </c>
      <c r="L171" s="31"/>
      <c r="M171" s="132" t="s">
        <v>19</v>
      </c>
      <c r="N171" s="133" t="s">
        <v>44</v>
      </c>
      <c r="P171" s="134">
        <f>O171*H171</f>
        <v>0</v>
      </c>
      <c r="Q171" s="134">
        <v>0</v>
      </c>
      <c r="R171" s="134">
        <f>Q171*H171</f>
        <v>0</v>
      </c>
      <c r="S171" s="134">
        <v>0</v>
      </c>
      <c r="T171" s="135">
        <f>S171*H171</f>
        <v>0</v>
      </c>
      <c r="AR171" s="136" t="s">
        <v>129</v>
      </c>
      <c r="AT171" s="136" t="s">
        <v>124</v>
      </c>
      <c r="AU171" s="136" t="s">
        <v>82</v>
      </c>
      <c r="AY171" s="16" t="s">
        <v>122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6" t="s">
        <v>12</v>
      </c>
      <c r="BK171" s="137">
        <f>ROUND(I171*H171,2)</f>
        <v>0</v>
      </c>
      <c r="BL171" s="16" t="s">
        <v>129</v>
      </c>
      <c r="BM171" s="136" t="s">
        <v>281</v>
      </c>
    </row>
    <row r="172" spans="2:65" s="1" customFormat="1" x14ac:dyDescent="0.2">
      <c r="B172" s="31"/>
      <c r="D172" s="138" t="s">
        <v>131</v>
      </c>
      <c r="F172" s="139" t="s">
        <v>282</v>
      </c>
      <c r="I172" s="140"/>
      <c r="L172" s="31"/>
      <c r="M172" s="141"/>
      <c r="T172" s="52"/>
      <c r="AT172" s="16" t="s">
        <v>131</v>
      </c>
      <c r="AU172" s="16" t="s">
        <v>82</v>
      </c>
    </row>
    <row r="173" spans="2:65" s="12" customFormat="1" x14ac:dyDescent="0.2">
      <c r="B173" s="142"/>
      <c r="D173" s="143" t="s">
        <v>133</v>
      </c>
      <c r="E173" s="144" t="s">
        <v>19</v>
      </c>
      <c r="F173" s="145" t="s">
        <v>283</v>
      </c>
      <c r="H173" s="146">
        <v>250</v>
      </c>
      <c r="I173" s="147"/>
      <c r="L173" s="142"/>
      <c r="M173" s="148"/>
      <c r="T173" s="149"/>
      <c r="AT173" s="144" t="s">
        <v>133</v>
      </c>
      <c r="AU173" s="144" t="s">
        <v>82</v>
      </c>
      <c r="AV173" s="12" t="s">
        <v>82</v>
      </c>
      <c r="AW173" s="12" t="s">
        <v>35</v>
      </c>
      <c r="AX173" s="12" t="s">
        <v>73</v>
      </c>
      <c r="AY173" s="144" t="s">
        <v>122</v>
      </c>
    </row>
    <row r="174" spans="2:65" s="12" customFormat="1" x14ac:dyDescent="0.2">
      <c r="B174" s="142"/>
      <c r="D174" s="143" t="s">
        <v>133</v>
      </c>
      <c r="E174" s="144" t="s">
        <v>19</v>
      </c>
      <c r="F174" s="145" t="s">
        <v>284</v>
      </c>
      <c r="H174" s="146">
        <v>510</v>
      </c>
      <c r="I174" s="147"/>
      <c r="L174" s="142"/>
      <c r="M174" s="148"/>
      <c r="T174" s="149"/>
      <c r="AT174" s="144" t="s">
        <v>133</v>
      </c>
      <c r="AU174" s="144" t="s">
        <v>82</v>
      </c>
      <c r="AV174" s="12" t="s">
        <v>82</v>
      </c>
      <c r="AW174" s="12" t="s">
        <v>35</v>
      </c>
      <c r="AX174" s="12" t="s">
        <v>73</v>
      </c>
      <c r="AY174" s="144" t="s">
        <v>122</v>
      </c>
    </row>
    <row r="175" spans="2:65" s="12" customFormat="1" x14ac:dyDescent="0.2">
      <c r="B175" s="142"/>
      <c r="D175" s="143" t="s">
        <v>133</v>
      </c>
      <c r="E175" s="144" t="s">
        <v>19</v>
      </c>
      <c r="F175" s="145" t="s">
        <v>285</v>
      </c>
      <c r="H175" s="146">
        <v>230</v>
      </c>
      <c r="I175" s="147"/>
      <c r="L175" s="142"/>
      <c r="M175" s="148"/>
      <c r="T175" s="149"/>
      <c r="AT175" s="144" t="s">
        <v>133</v>
      </c>
      <c r="AU175" s="144" t="s">
        <v>82</v>
      </c>
      <c r="AV175" s="12" t="s">
        <v>82</v>
      </c>
      <c r="AW175" s="12" t="s">
        <v>35</v>
      </c>
      <c r="AX175" s="12" t="s">
        <v>73</v>
      </c>
      <c r="AY175" s="144" t="s">
        <v>122</v>
      </c>
    </row>
    <row r="176" spans="2:65" s="1" customFormat="1" ht="16.5" customHeight="1" x14ac:dyDescent="0.2">
      <c r="B176" s="31"/>
      <c r="C176" s="156" t="s">
        <v>286</v>
      </c>
      <c r="D176" s="156" t="s">
        <v>250</v>
      </c>
      <c r="E176" s="157" t="s">
        <v>287</v>
      </c>
      <c r="F176" s="158" t="s">
        <v>288</v>
      </c>
      <c r="G176" s="159" t="s">
        <v>220</v>
      </c>
      <c r="H176" s="160">
        <v>159</v>
      </c>
      <c r="I176" s="161"/>
      <c r="J176" s="160">
        <f>ROUND(I176*H176,2)</f>
        <v>0</v>
      </c>
      <c r="K176" s="158" t="s">
        <v>128</v>
      </c>
      <c r="L176" s="162"/>
      <c r="M176" s="163" t="s">
        <v>19</v>
      </c>
      <c r="N176" s="164" t="s">
        <v>44</v>
      </c>
      <c r="P176" s="134">
        <f>O176*H176</f>
        <v>0</v>
      </c>
      <c r="Q176" s="134">
        <v>1</v>
      </c>
      <c r="R176" s="134">
        <f>Q176*H176</f>
        <v>159</v>
      </c>
      <c r="S176" s="134">
        <v>0</v>
      </c>
      <c r="T176" s="135">
        <f>S176*H176</f>
        <v>0</v>
      </c>
      <c r="AR176" s="136" t="s">
        <v>172</v>
      </c>
      <c r="AT176" s="136" t="s">
        <v>250</v>
      </c>
      <c r="AU176" s="136" t="s">
        <v>82</v>
      </c>
      <c r="AY176" s="16" t="s">
        <v>122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6" t="s">
        <v>12</v>
      </c>
      <c r="BK176" s="137">
        <f>ROUND(I176*H176,2)</f>
        <v>0</v>
      </c>
      <c r="BL176" s="16" t="s">
        <v>129</v>
      </c>
      <c r="BM176" s="136" t="s">
        <v>289</v>
      </c>
    </row>
    <row r="177" spans="2:65" s="12" customFormat="1" x14ac:dyDescent="0.2">
      <c r="B177" s="142"/>
      <c r="D177" s="143" t="s">
        <v>133</v>
      </c>
      <c r="E177" s="144" t="s">
        <v>19</v>
      </c>
      <c r="F177" s="145" t="s">
        <v>290</v>
      </c>
      <c r="H177" s="146">
        <v>40</v>
      </c>
      <c r="I177" s="147"/>
      <c r="L177" s="142"/>
      <c r="M177" s="148"/>
      <c r="T177" s="149"/>
      <c r="AT177" s="144" t="s">
        <v>133</v>
      </c>
      <c r="AU177" s="144" t="s">
        <v>82</v>
      </c>
      <c r="AV177" s="12" t="s">
        <v>82</v>
      </c>
      <c r="AW177" s="12" t="s">
        <v>35</v>
      </c>
      <c r="AX177" s="12" t="s">
        <v>73</v>
      </c>
      <c r="AY177" s="144" t="s">
        <v>122</v>
      </c>
    </row>
    <row r="178" spans="2:65" s="12" customFormat="1" x14ac:dyDescent="0.2">
      <c r="B178" s="142"/>
      <c r="D178" s="143" t="s">
        <v>133</v>
      </c>
      <c r="E178" s="144" t="s">
        <v>19</v>
      </c>
      <c r="F178" s="145" t="s">
        <v>291</v>
      </c>
      <c r="H178" s="146">
        <v>82</v>
      </c>
      <c r="I178" s="147"/>
      <c r="L178" s="142"/>
      <c r="M178" s="148"/>
      <c r="T178" s="149"/>
      <c r="AT178" s="144" t="s">
        <v>133</v>
      </c>
      <c r="AU178" s="144" t="s">
        <v>82</v>
      </c>
      <c r="AV178" s="12" t="s">
        <v>82</v>
      </c>
      <c r="AW178" s="12" t="s">
        <v>35</v>
      </c>
      <c r="AX178" s="12" t="s">
        <v>73</v>
      </c>
      <c r="AY178" s="144" t="s">
        <v>122</v>
      </c>
    </row>
    <row r="179" spans="2:65" s="12" customFormat="1" x14ac:dyDescent="0.2">
      <c r="B179" s="142"/>
      <c r="D179" s="143" t="s">
        <v>133</v>
      </c>
      <c r="E179" s="144" t="s">
        <v>19</v>
      </c>
      <c r="F179" s="145" t="s">
        <v>292</v>
      </c>
      <c r="H179" s="146">
        <v>37</v>
      </c>
      <c r="I179" s="147"/>
      <c r="L179" s="142"/>
      <c r="M179" s="148"/>
      <c r="T179" s="149"/>
      <c r="AT179" s="144" t="s">
        <v>133</v>
      </c>
      <c r="AU179" s="144" t="s">
        <v>82</v>
      </c>
      <c r="AV179" s="12" t="s">
        <v>82</v>
      </c>
      <c r="AW179" s="12" t="s">
        <v>35</v>
      </c>
      <c r="AX179" s="12" t="s">
        <v>73</v>
      </c>
      <c r="AY179" s="144" t="s">
        <v>122</v>
      </c>
    </row>
    <row r="180" spans="2:65" s="1" customFormat="1" ht="37.9" customHeight="1" x14ac:dyDescent="0.2">
      <c r="B180" s="31"/>
      <c r="C180" s="126" t="s">
        <v>293</v>
      </c>
      <c r="D180" s="126" t="s">
        <v>124</v>
      </c>
      <c r="E180" s="127" t="s">
        <v>294</v>
      </c>
      <c r="F180" s="128" t="s">
        <v>295</v>
      </c>
      <c r="G180" s="129" t="s">
        <v>127</v>
      </c>
      <c r="H180" s="130">
        <v>990</v>
      </c>
      <c r="I180" s="131"/>
      <c r="J180" s="130">
        <f>ROUND(I180*H180,2)</f>
        <v>0</v>
      </c>
      <c r="K180" s="128" t="s">
        <v>128</v>
      </c>
      <c r="L180" s="31"/>
      <c r="M180" s="132" t="s">
        <v>19</v>
      </c>
      <c r="N180" s="133" t="s">
        <v>44</v>
      </c>
      <c r="P180" s="134">
        <f>O180*H180</f>
        <v>0</v>
      </c>
      <c r="Q180" s="134">
        <v>0</v>
      </c>
      <c r="R180" s="134">
        <f>Q180*H180</f>
        <v>0</v>
      </c>
      <c r="S180" s="134">
        <v>0</v>
      </c>
      <c r="T180" s="135">
        <f>S180*H180</f>
        <v>0</v>
      </c>
      <c r="AR180" s="136" t="s">
        <v>129</v>
      </c>
      <c r="AT180" s="136" t="s">
        <v>124</v>
      </c>
      <c r="AU180" s="136" t="s">
        <v>82</v>
      </c>
      <c r="AY180" s="16" t="s">
        <v>122</v>
      </c>
      <c r="BE180" s="137">
        <f>IF(N180="základní",J180,0)</f>
        <v>0</v>
      </c>
      <c r="BF180" s="137">
        <f>IF(N180="snížená",J180,0)</f>
        <v>0</v>
      </c>
      <c r="BG180" s="137">
        <f>IF(N180="zákl. přenesená",J180,0)</f>
        <v>0</v>
      </c>
      <c r="BH180" s="137">
        <f>IF(N180="sníž. přenesená",J180,0)</f>
        <v>0</v>
      </c>
      <c r="BI180" s="137">
        <f>IF(N180="nulová",J180,0)</f>
        <v>0</v>
      </c>
      <c r="BJ180" s="16" t="s">
        <v>12</v>
      </c>
      <c r="BK180" s="137">
        <f>ROUND(I180*H180,2)</f>
        <v>0</v>
      </c>
      <c r="BL180" s="16" t="s">
        <v>129</v>
      </c>
      <c r="BM180" s="136" t="s">
        <v>296</v>
      </c>
    </row>
    <row r="181" spans="2:65" s="1" customFormat="1" x14ac:dyDescent="0.2">
      <c r="B181" s="31"/>
      <c r="D181" s="138" t="s">
        <v>131</v>
      </c>
      <c r="F181" s="139" t="s">
        <v>297</v>
      </c>
      <c r="I181" s="140"/>
      <c r="L181" s="31"/>
      <c r="M181" s="141"/>
      <c r="T181" s="52"/>
      <c r="AT181" s="16" t="s">
        <v>131</v>
      </c>
      <c r="AU181" s="16" t="s">
        <v>82</v>
      </c>
    </row>
    <row r="182" spans="2:65" s="12" customFormat="1" x14ac:dyDescent="0.2">
      <c r="B182" s="142"/>
      <c r="D182" s="143" t="s">
        <v>133</v>
      </c>
      <c r="E182" s="144" t="s">
        <v>19</v>
      </c>
      <c r="F182" s="145" t="s">
        <v>283</v>
      </c>
      <c r="H182" s="146">
        <v>250</v>
      </c>
      <c r="I182" s="147"/>
      <c r="L182" s="142"/>
      <c r="M182" s="148"/>
      <c r="T182" s="149"/>
      <c r="AT182" s="144" t="s">
        <v>133</v>
      </c>
      <c r="AU182" s="144" t="s">
        <v>82</v>
      </c>
      <c r="AV182" s="12" t="s">
        <v>82</v>
      </c>
      <c r="AW182" s="12" t="s">
        <v>35</v>
      </c>
      <c r="AX182" s="12" t="s">
        <v>73</v>
      </c>
      <c r="AY182" s="144" t="s">
        <v>122</v>
      </c>
    </row>
    <row r="183" spans="2:65" s="12" customFormat="1" x14ac:dyDescent="0.2">
      <c r="B183" s="142"/>
      <c r="D183" s="143" t="s">
        <v>133</v>
      </c>
      <c r="E183" s="144" t="s">
        <v>19</v>
      </c>
      <c r="F183" s="145" t="s">
        <v>284</v>
      </c>
      <c r="H183" s="146">
        <v>510</v>
      </c>
      <c r="I183" s="147"/>
      <c r="L183" s="142"/>
      <c r="M183" s="148"/>
      <c r="T183" s="149"/>
      <c r="AT183" s="144" t="s">
        <v>133</v>
      </c>
      <c r="AU183" s="144" t="s">
        <v>82</v>
      </c>
      <c r="AV183" s="12" t="s">
        <v>82</v>
      </c>
      <c r="AW183" s="12" t="s">
        <v>35</v>
      </c>
      <c r="AX183" s="12" t="s">
        <v>73</v>
      </c>
      <c r="AY183" s="144" t="s">
        <v>122</v>
      </c>
    </row>
    <row r="184" spans="2:65" s="12" customFormat="1" x14ac:dyDescent="0.2">
      <c r="B184" s="142"/>
      <c r="D184" s="143" t="s">
        <v>133</v>
      </c>
      <c r="E184" s="144" t="s">
        <v>19</v>
      </c>
      <c r="F184" s="145" t="s">
        <v>285</v>
      </c>
      <c r="H184" s="146">
        <v>230</v>
      </c>
      <c r="I184" s="147"/>
      <c r="L184" s="142"/>
      <c r="M184" s="148"/>
      <c r="T184" s="149"/>
      <c r="AT184" s="144" t="s">
        <v>133</v>
      </c>
      <c r="AU184" s="144" t="s">
        <v>82</v>
      </c>
      <c r="AV184" s="12" t="s">
        <v>82</v>
      </c>
      <c r="AW184" s="12" t="s">
        <v>35</v>
      </c>
      <c r="AX184" s="12" t="s">
        <v>73</v>
      </c>
      <c r="AY184" s="144" t="s">
        <v>122</v>
      </c>
    </row>
    <row r="185" spans="2:65" s="1" customFormat="1" ht="16.5" customHeight="1" x14ac:dyDescent="0.2">
      <c r="B185" s="31"/>
      <c r="C185" s="156" t="s">
        <v>298</v>
      </c>
      <c r="D185" s="156" t="s">
        <v>250</v>
      </c>
      <c r="E185" s="157" t="s">
        <v>299</v>
      </c>
      <c r="F185" s="158" t="s">
        <v>300</v>
      </c>
      <c r="G185" s="159" t="s">
        <v>301</v>
      </c>
      <c r="H185" s="160">
        <v>20</v>
      </c>
      <c r="I185" s="161"/>
      <c r="J185" s="160">
        <f>ROUND(I185*H185,2)</f>
        <v>0</v>
      </c>
      <c r="K185" s="158" t="s">
        <v>128</v>
      </c>
      <c r="L185" s="162"/>
      <c r="M185" s="163" t="s">
        <v>19</v>
      </c>
      <c r="N185" s="164" t="s">
        <v>44</v>
      </c>
      <c r="P185" s="134">
        <f>O185*H185</f>
        <v>0</v>
      </c>
      <c r="Q185" s="134">
        <v>1E-3</v>
      </c>
      <c r="R185" s="134">
        <f>Q185*H185</f>
        <v>0.02</v>
      </c>
      <c r="S185" s="134">
        <v>0</v>
      </c>
      <c r="T185" s="135">
        <f>S185*H185</f>
        <v>0</v>
      </c>
      <c r="AR185" s="136" t="s">
        <v>172</v>
      </c>
      <c r="AT185" s="136" t="s">
        <v>250</v>
      </c>
      <c r="AU185" s="136" t="s">
        <v>82</v>
      </c>
      <c r="AY185" s="16" t="s">
        <v>122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6" t="s">
        <v>12</v>
      </c>
      <c r="BK185" s="137">
        <f>ROUND(I185*H185,2)</f>
        <v>0</v>
      </c>
      <c r="BL185" s="16" t="s">
        <v>129</v>
      </c>
      <c r="BM185" s="136" t="s">
        <v>302</v>
      </c>
    </row>
    <row r="186" spans="2:65" s="12" customFormat="1" x14ac:dyDescent="0.2">
      <c r="B186" s="142"/>
      <c r="D186" s="143" t="s">
        <v>133</v>
      </c>
      <c r="F186" s="145" t="s">
        <v>303</v>
      </c>
      <c r="H186" s="146">
        <v>20</v>
      </c>
      <c r="I186" s="147"/>
      <c r="L186" s="142"/>
      <c r="M186" s="148"/>
      <c r="T186" s="149"/>
      <c r="AT186" s="144" t="s">
        <v>133</v>
      </c>
      <c r="AU186" s="144" t="s">
        <v>82</v>
      </c>
      <c r="AV186" s="12" t="s">
        <v>82</v>
      </c>
      <c r="AW186" s="12" t="s">
        <v>4</v>
      </c>
      <c r="AX186" s="12" t="s">
        <v>12</v>
      </c>
      <c r="AY186" s="144" t="s">
        <v>122</v>
      </c>
    </row>
    <row r="187" spans="2:65" s="1" customFormat="1" ht="33" customHeight="1" x14ac:dyDescent="0.2">
      <c r="B187" s="31"/>
      <c r="C187" s="126" t="s">
        <v>304</v>
      </c>
      <c r="D187" s="126" t="s">
        <v>124</v>
      </c>
      <c r="E187" s="127" t="s">
        <v>305</v>
      </c>
      <c r="F187" s="128" t="s">
        <v>306</v>
      </c>
      <c r="G187" s="129" t="s">
        <v>127</v>
      </c>
      <c r="H187" s="130">
        <v>990</v>
      </c>
      <c r="I187" s="131"/>
      <c r="J187" s="130">
        <f>ROUND(I187*H187,2)</f>
        <v>0</v>
      </c>
      <c r="K187" s="128" t="s">
        <v>128</v>
      </c>
      <c r="L187" s="31"/>
      <c r="M187" s="132" t="s">
        <v>19</v>
      </c>
      <c r="N187" s="133" t="s">
        <v>44</v>
      </c>
      <c r="P187" s="134">
        <f>O187*H187</f>
        <v>0</v>
      </c>
      <c r="Q187" s="134">
        <v>0</v>
      </c>
      <c r="R187" s="134">
        <f>Q187*H187</f>
        <v>0</v>
      </c>
      <c r="S187" s="134">
        <v>0</v>
      </c>
      <c r="T187" s="135">
        <f>S187*H187</f>
        <v>0</v>
      </c>
      <c r="AR187" s="136" t="s">
        <v>129</v>
      </c>
      <c r="AT187" s="136" t="s">
        <v>124</v>
      </c>
      <c r="AU187" s="136" t="s">
        <v>82</v>
      </c>
      <c r="AY187" s="16" t="s">
        <v>122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6" t="s">
        <v>12</v>
      </c>
      <c r="BK187" s="137">
        <f>ROUND(I187*H187,2)</f>
        <v>0</v>
      </c>
      <c r="BL187" s="16" t="s">
        <v>129</v>
      </c>
      <c r="BM187" s="136" t="s">
        <v>307</v>
      </c>
    </row>
    <row r="188" spans="2:65" s="1" customFormat="1" x14ac:dyDescent="0.2">
      <c r="B188" s="31"/>
      <c r="D188" s="138" t="s">
        <v>131</v>
      </c>
      <c r="F188" s="139" t="s">
        <v>308</v>
      </c>
      <c r="I188" s="140"/>
      <c r="L188" s="31"/>
      <c r="M188" s="141"/>
      <c r="T188" s="52"/>
      <c r="AT188" s="16" t="s">
        <v>131</v>
      </c>
      <c r="AU188" s="16" t="s">
        <v>82</v>
      </c>
    </row>
    <row r="189" spans="2:65" s="12" customFormat="1" x14ac:dyDescent="0.2">
      <c r="B189" s="142"/>
      <c r="D189" s="143" t="s">
        <v>133</v>
      </c>
      <c r="E189" s="144" t="s">
        <v>19</v>
      </c>
      <c r="F189" s="145" t="s">
        <v>283</v>
      </c>
      <c r="H189" s="146">
        <v>250</v>
      </c>
      <c r="I189" s="147"/>
      <c r="L189" s="142"/>
      <c r="M189" s="148"/>
      <c r="T189" s="149"/>
      <c r="AT189" s="144" t="s">
        <v>133</v>
      </c>
      <c r="AU189" s="144" t="s">
        <v>82</v>
      </c>
      <c r="AV189" s="12" t="s">
        <v>82</v>
      </c>
      <c r="AW189" s="12" t="s">
        <v>35</v>
      </c>
      <c r="AX189" s="12" t="s">
        <v>73</v>
      </c>
      <c r="AY189" s="144" t="s">
        <v>122</v>
      </c>
    </row>
    <row r="190" spans="2:65" s="12" customFormat="1" x14ac:dyDescent="0.2">
      <c r="B190" s="142"/>
      <c r="D190" s="143" t="s">
        <v>133</v>
      </c>
      <c r="E190" s="144" t="s">
        <v>19</v>
      </c>
      <c r="F190" s="145" t="s">
        <v>284</v>
      </c>
      <c r="H190" s="146">
        <v>510</v>
      </c>
      <c r="I190" s="147"/>
      <c r="L190" s="142"/>
      <c r="M190" s="148"/>
      <c r="T190" s="149"/>
      <c r="AT190" s="144" t="s">
        <v>133</v>
      </c>
      <c r="AU190" s="144" t="s">
        <v>82</v>
      </c>
      <c r="AV190" s="12" t="s">
        <v>82</v>
      </c>
      <c r="AW190" s="12" t="s">
        <v>35</v>
      </c>
      <c r="AX190" s="12" t="s">
        <v>73</v>
      </c>
      <c r="AY190" s="144" t="s">
        <v>122</v>
      </c>
    </row>
    <row r="191" spans="2:65" s="12" customFormat="1" x14ac:dyDescent="0.2">
      <c r="B191" s="142"/>
      <c r="D191" s="143" t="s">
        <v>133</v>
      </c>
      <c r="E191" s="144" t="s">
        <v>19</v>
      </c>
      <c r="F191" s="145" t="s">
        <v>285</v>
      </c>
      <c r="H191" s="146">
        <v>230</v>
      </c>
      <c r="I191" s="147"/>
      <c r="L191" s="142"/>
      <c r="M191" s="148"/>
      <c r="T191" s="149"/>
      <c r="AT191" s="144" t="s">
        <v>133</v>
      </c>
      <c r="AU191" s="144" t="s">
        <v>82</v>
      </c>
      <c r="AV191" s="12" t="s">
        <v>82</v>
      </c>
      <c r="AW191" s="12" t="s">
        <v>35</v>
      </c>
      <c r="AX191" s="12" t="s">
        <v>73</v>
      </c>
      <c r="AY191" s="144" t="s">
        <v>122</v>
      </c>
    </row>
    <row r="192" spans="2:65" s="11" customFormat="1" ht="22.9" customHeight="1" x14ac:dyDescent="0.2">
      <c r="B192" s="114"/>
      <c r="D192" s="115" t="s">
        <v>72</v>
      </c>
      <c r="E192" s="124" t="s">
        <v>82</v>
      </c>
      <c r="F192" s="124" t="s">
        <v>309</v>
      </c>
      <c r="I192" s="117"/>
      <c r="J192" s="125">
        <f>BK192</f>
        <v>0</v>
      </c>
      <c r="L192" s="114"/>
      <c r="M192" s="119"/>
      <c r="P192" s="120">
        <f>SUM(P193:P197)</f>
        <v>0</v>
      </c>
      <c r="R192" s="120">
        <f>SUM(R193:R197)</f>
        <v>623.80799999999999</v>
      </c>
      <c r="T192" s="121">
        <f>SUM(T193:T197)</f>
        <v>0</v>
      </c>
      <c r="AR192" s="115" t="s">
        <v>12</v>
      </c>
      <c r="AT192" s="122" t="s">
        <v>72</v>
      </c>
      <c r="AU192" s="122" t="s">
        <v>12</v>
      </c>
      <c r="AY192" s="115" t="s">
        <v>122</v>
      </c>
      <c r="BK192" s="123">
        <f>SUM(BK193:BK197)</f>
        <v>0</v>
      </c>
    </row>
    <row r="193" spans="2:65" s="1" customFormat="1" ht="55.5" customHeight="1" x14ac:dyDescent="0.2">
      <c r="B193" s="31"/>
      <c r="C193" s="126" t="s">
        <v>310</v>
      </c>
      <c r="D193" s="126" t="s">
        <v>124</v>
      </c>
      <c r="E193" s="127" t="s">
        <v>311</v>
      </c>
      <c r="F193" s="128" t="s">
        <v>312</v>
      </c>
      <c r="G193" s="129" t="s">
        <v>148</v>
      </c>
      <c r="H193" s="130">
        <v>2280</v>
      </c>
      <c r="I193" s="131"/>
      <c r="J193" s="130">
        <f>ROUND(I193*H193,2)</f>
        <v>0</v>
      </c>
      <c r="K193" s="128" t="s">
        <v>128</v>
      </c>
      <c r="L193" s="31"/>
      <c r="M193" s="132" t="s">
        <v>19</v>
      </c>
      <c r="N193" s="133" t="s">
        <v>44</v>
      </c>
      <c r="P193" s="134">
        <f>O193*H193</f>
        <v>0</v>
      </c>
      <c r="Q193" s="134">
        <v>0.27360000000000001</v>
      </c>
      <c r="R193" s="134">
        <f>Q193*H193</f>
        <v>623.80799999999999</v>
      </c>
      <c r="S193" s="134">
        <v>0</v>
      </c>
      <c r="T193" s="135">
        <f>S193*H193</f>
        <v>0</v>
      </c>
      <c r="AR193" s="136" t="s">
        <v>129</v>
      </c>
      <c r="AT193" s="136" t="s">
        <v>124</v>
      </c>
      <c r="AU193" s="136" t="s">
        <v>82</v>
      </c>
      <c r="AY193" s="16" t="s">
        <v>122</v>
      </c>
      <c r="BE193" s="137">
        <f>IF(N193="základní",J193,0)</f>
        <v>0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6" t="s">
        <v>12</v>
      </c>
      <c r="BK193" s="137">
        <f>ROUND(I193*H193,2)</f>
        <v>0</v>
      </c>
      <c r="BL193" s="16" t="s">
        <v>129</v>
      </c>
      <c r="BM193" s="136" t="s">
        <v>313</v>
      </c>
    </row>
    <row r="194" spans="2:65" s="1" customFormat="1" x14ac:dyDescent="0.2">
      <c r="B194" s="31"/>
      <c r="D194" s="138" t="s">
        <v>131</v>
      </c>
      <c r="F194" s="139" t="s">
        <v>314</v>
      </c>
      <c r="I194" s="140"/>
      <c r="L194" s="31"/>
      <c r="M194" s="141"/>
      <c r="T194" s="52"/>
      <c r="AT194" s="16" t="s">
        <v>131</v>
      </c>
      <c r="AU194" s="16" t="s">
        <v>82</v>
      </c>
    </row>
    <row r="195" spans="2:65" s="12" customFormat="1" x14ac:dyDescent="0.2">
      <c r="B195" s="142"/>
      <c r="D195" s="143" t="s">
        <v>133</v>
      </c>
      <c r="E195" s="144" t="s">
        <v>19</v>
      </c>
      <c r="F195" s="145" t="s">
        <v>315</v>
      </c>
      <c r="H195" s="146">
        <v>1460</v>
      </c>
      <c r="I195" s="147"/>
      <c r="L195" s="142"/>
      <c r="M195" s="148"/>
      <c r="T195" s="149"/>
      <c r="AT195" s="144" t="s">
        <v>133</v>
      </c>
      <c r="AU195" s="144" t="s">
        <v>82</v>
      </c>
      <c r="AV195" s="12" t="s">
        <v>82</v>
      </c>
      <c r="AW195" s="12" t="s">
        <v>35</v>
      </c>
      <c r="AX195" s="12" t="s">
        <v>73</v>
      </c>
      <c r="AY195" s="144" t="s">
        <v>122</v>
      </c>
    </row>
    <row r="196" spans="2:65" s="12" customFormat="1" x14ac:dyDescent="0.2">
      <c r="B196" s="142"/>
      <c r="D196" s="143" t="s">
        <v>133</v>
      </c>
      <c r="E196" s="144" t="s">
        <v>19</v>
      </c>
      <c r="F196" s="145" t="s">
        <v>316</v>
      </c>
      <c r="H196" s="146">
        <v>750</v>
      </c>
      <c r="I196" s="147"/>
      <c r="L196" s="142"/>
      <c r="M196" s="148"/>
      <c r="T196" s="149"/>
      <c r="AT196" s="144" t="s">
        <v>133</v>
      </c>
      <c r="AU196" s="144" t="s">
        <v>82</v>
      </c>
      <c r="AV196" s="12" t="s">
        <v>82</v>
      </c>
      <c r="AW196" s="12" t="s">
        <v>35</v>
      </c>
      <c r="AX196" s="12" t="s">
        <v>73</v>
      </c>
      <c r="AY196" s="144" t="s">
        <v>122</v>
      </c>
    </row>
    <row r="197" spans="2:65" s="12" customFormat="1" x14ac:dyDescent="0.2">
      <c r="B197" s="142"/>
      <c r="D197" s="143" t="s">
        <v>133</v>
      </c>
      <c r="E197" s="144" t="s">
        <v>19</v>
      </c>
      <c r="F197" s="145" t="s">
        <v>317</v>
      </c>
      <c r="H197" s="146">
        <v>70</v>
      </c>
      <c r="I197" s="147"/>
      <c r="L197" s="142"/>
      <c r="M197" s="148"/>
      <c r="T197" s="149"/>
      <c r="AT197" s="144" t="s">
        <v>133</v>
      </c>
      <c r="AU197" s="144" t="s">
        <v>82</v>
      </c>
      <c r="AV197" s="12" t="s">
        <v>82</v>
      </c>
      <c r="AW197" s="12" t="s">
        <v>35</v>
      </c>
      <c r="AX197" s="12" t="s">
        <v>73</v>
      </c>
      <c r="AY197" s="144" t="s">
        <v>122</v>
      </c>
    </row>
    <row r="198" spans="2:65" s="11" customFormat="1" ht="22.9" customHeight="1" x14ac:dyDescent="0.2">
      <c r="B198" s="114"/>
      <c r="D198" s="115" t="s">
        <v>72</v>
      </c>
      <c r="E198" s="124" t="s">
        <v>129</v>
      </c>
      <c r="F198" s="124" t="s">
        <v>318</v>
      </c>
      <c r="I198" s="117"/>
      <c r="J198" s="125">
        <f>BK198</f>
        <v>0</v>
      </c>
      <c r="L198" s="114"/>
      <c r="M198" s="119"/>
      <c r="P198" s="120">
        <f>SUM(P199:P206)</f>
        <v>0</v>
      </c>
      <c r="R198" s="120">
        <f>SUM(R199:R206)</f>
        <v>13.178100000000001</v>
      </c>
      <c r="T198" s="121">
        <f>SUM(T199:T206)</f>
        <v>0</v>
      </c>
      <c r="AR198" s="115" t="s">
        <v>12</v>
      </c>
      <c r="AT198" s="122" t="s">
        <v>72</v>
      </c>
      <c r="AU198" s="122" t="s">
        <v>12</v>
      </c>
      <c r="AY198" s="115" t="s">
        <v>122</v>
      </c>
      <c r="BK198" s="123">
        <f>SUM(BK199:BK206)</f>
        <v>0</v>
      </c>
    </row>
    <row r="199" spans="2:65" s="1" customFormat="1" ht="33" customHeight="1" x14ac:dyDescent="0.2">
      <c r="B199" s="31"/>
      <c r="C199" s="126" t="s">
        <v>319</v>
      </c>
      <c r="D199" s="126" t="s">
        <v>124</v>
      </c>
      <c r="E199" s="127" t="s">
        <v>320</v>
      </c>
      <c r="F199" s="128" t="s">
        <v>321</v>
      </c>
      <c r="G199" s="129" t="s">
        <v>155</v>
      </c>
      <c r="H199" s="130">
        <v>13</v>
      </c>
      <c r="I199" s="131"/>
      <c r="J199" s="130">
        <f>ROUND(I199*H199,2)</f>
        <v>0</v>
      </c>
      <c r="K199" s="128" t="s">
        <v>128</v>
      </c>
      <c r="L199" s="31"/>
      <c r="M199" s="132" t="s">
        <v>19</v>
      </c>
      <c r="N199" s="133" t="s">
        <v>44</v>
      </c>
      <c r="P199" s="134">
        <f>O199*H199</f>
        <v>0</v>
      </c>
      <c r="Q199" s="134">
        <v>0</v>
      </c>
      <c r="R199" s="134">
        <f>Q199*H199</f>
        <v>0</v>
      </c>
      <c r="S199" s="134">
        <v>0</v>
      </c>
      <c r="T199" s="135">
        <f>S199*H199</f>
        <v>0</v>
      </c>
      <c r="AR199" s="136" t="s">
        <v>129</v>
      </c>
      <c r="AT199" s="136" t="s">
        <v>124</v>
      </c>
      <c r="AU199" s="136" t="s">
        <v>82</v>
      </c>
      <c r="AY199" s="16" t="s">
        <v>122</v>
      </c>
      <c r="BE199" s="137">
        <f>IF(N199="základní",J199,0)</f>
        <v>0</v>
      </c>
      <c r="BF199" s="137">
        <f>IF(N199="snížená",J199,0)</f>
        <v>0</v>
      </c>
      <c r="BG199" s="137">
        <f>IF(N199="zákl. přenesená",J199,0)</f>
        <v>0</v>
      </c>
      <c r="BH199" s="137">
        <f>IF(N199="sníž. přenesená",J199,0)</f>
        <v>0</v>
      </c>
      <c r="BI199" s="137">
        <f>IF(N199="nulová",J199,0)</f>
        <v>0</v>
      </c>
      <c r="BJ199" s="16" t="s">
        <v>12</v>
      </c>
      <c r="BK199" s="137">
        <f>ROUND(I199*H199,2)</f>
        <v>0</v>
      </c>
      <c r="BL199" s="16" t="s">
        <v>129</v>
      </c>
      <c r="BM199" s="136" t="s">
        <v>322</v>
      </c>
    </row>
    <row r="200" spans="2:65" s="1" customFormat="1" x14ac:dyDescent="0.2">
      <c r="B200" s="31"/>
      <c r="D200" s="138" t="s">
        <v>131</v>
      </c>
      <c r="F200" s="139" t="s">
        <v>323</v>
      </c>
      <c r="I200" s="140"/>
      <c r="L200" s="31"/>
      <c r="M200" s="141"/>
      <c r="T200" s="52"/>
      <c r="AT200" s="16" t="s">
        <v>131</v>
      </c>
      <c r="AU200" s="16" t="s">
        <v>82</v>
      </c>
    </row>
    <row r="201" spans="2:65" s="12" customFormat="1" x14ac:dyDescent="0.2">
      <c r="B201" s="142"/>
      <c r="D201" s="143" t="s">
        <v>133</v>
      </c>
      <c r="E201" s="144" t="s">
        <v>19</v>
      </c>
      <c r="F201" s="145" t="s">
        <v>324</v>
      </c>
      <c r="H201" s="146">
        <v>13</v>
      </c>
      <c r="I201" s="147"/>
      <c r="L201" s="142"/>
      <c r="M201" s="148"/>
      <c r="T201" s="149"/>
      <c r="AT201" s="144" t="s">
        <v>133</v>
      </c>
      <c r="AU201" s="144" t="s">
        <v>82</v>
      </c>
      <c r="AV201" s="12" t="s">
        <v>82</v>
      </c>
      <c r="AW201" s="12" t="s">
        <v>35</v>
      </c>
      <c r="AX201" s="12" t="s">
        <v>73</v>
      </c>
      <c r="AY201" s="144" t="s">
        <v>122</v>
      </c>
    </row>
    <row r="202" spans="2:65" s="1" customFormat="1" ht="24.2" customHeight="1" x14ac:dyDescent="0.2">
      <c r="B202" s="31"/>
      <c r="C202" s="126" t="s">
        <v>325</v>
      </c>
      <c r="D202" s="126" t="s">
        <v>124</v>
      </c>
      <c r="E202" s="127" t="s">
        <v>326</v>
      </c>
      <c r="F202" s="128" t="s">
        <v>327</v>
      </c>
      <c r="G202" s="129" t="s">
        <v>328</v>
      </c>
      <c r="H202" s="130">
        <v>65</v>
      </c>
      <c r="I202" s="131"/>
      <c r="J202" s="130">
        <f>ROUND(I202*H202,2)</f>
        <v>0</v>
      </c>
      <c r="K202" s="128" t="s">
        <v>128</v>
      </c>
      <c r="L202" s="31"/>
      <c r="M202" s="132" t="s">
        <v>19</v>
      </c>
      <c r="N202" s="133" t="s">
        <v>44</v>
      </c>
      <c r="P202" s="134">
        <f>O202*H202</f>
        <v>0</v>
      </c>
      <c r="Q202" s="134">
        <v>8.7419999999999998E-2</v>
      </c>
      <c r="R202" s="134">
        <f>Q202*H202</f>
        <v>5.6822999999999997</v>
      </c>
      <c r="S202" s="134">
        <v>0</v>
      </c>
      <c r="T202" s="135">
        <f>S202*H202</f>
        <v>0</v>
      </c>
      <c r="AR202" s="136" t="s">
        <v>129</v>
      </c>
      <c r="AT202" s="136" t="s">
        <v>124</v>
      </c>
      <c r="AU202" s="136" t="s">
        <v>82</v>
      </c>
      <c r="AY202" s="16" t="s">
        <v>122</v>
      </c>
      <c r="BE202" s="137">
        <f>IF(N202="základní",J202,0)</f>
        <v>0</v>
      </c>
      <c r="BF202" s="137">
        <f>IF(N202="snížená",J202,0)</f>
        <v>0</v>
      </c>
      <c r="BG202" s="137">
        <f>IF(N202="zákl. přenesená",J202,0)</f>
        <v>0</v>
      </c>
      <c r="BH202" s="137">
        <f>IF(N202="sníž. přenesená",J202,0)</f>
        <v>0</v>
      </c>
      <c r="BI202" s="137">
        <f>IF(N202="nulová",J202,0)</f>
        <v>0</v>
      </c>
      <c r="BJ202" s="16" t="s">
        <v>12</v>
      </c>
      <c r="BK202" s="137">
        <f>ROUND(I202*H202,2)</f>
        <v>0</v>
      </c>
      <c r="BL202" s="16" t="s">
        <v>129</v>
      </c>
      <c r="BM202" s="136" t="s">
        <v>329</v>
      </c>
    </row>
    <row r="203" spans="2:65" s="1" customFormat="1" x14ac:dyDescent="0.2">
      <c r="B203" s="31"/>
      <c r="D203" s="138" t="s">
        <v>131</v>
      </c>
      <c r="F203" s="139" t="s">
        <v>330</v>
      </c>
      <c r="I203" s="140"/>
      <c r="L203" s="31"/>
      <c r="M203" s="141"/>
      <c r="T203" s="52"/>
      <c r="AT203" s="16" t="s">
        <v>131</v>
      </c>
      <c r="AU203" s="16" t="s">
        <v>82</v>
      </c>
    </row>
    <row r="204" spans="2:65" s="1" customFormat="1" ht="24.2" customHeight="1" x14ac:dyDescent="0.2">
      <c r="B204" s="31"/>
      <c r="C204" s="156" t="s">
        <v>331</v>
      </c>
      <c r="D204" s="156" t="s">
        <v>250</v>
      </c>
      <c r="E204" s="157" t="s">
        <v>332</v>
      </c>
      <c r="F204" s="158" t="s">
        <v>333</v>
      </c>
      <c r="G204" s="159" t="s">
        <v>328</v>
      </c>
      <c r="H204" s="160">
        <v>65</v>
      </c>
      <c r="I204" s="161"/>
      <c r="J204" s="160">
        <f>ROUND(I204*H204,2)</f>
        <v>0</v>
      </c>
      <c r="K204" s="158" t="s">
        <v>128</v>
      </c>
      <c r="L204" s="162"/>
      <c r="M204" s="163" t="s">
        <v>19</v>
      </c>
      <c r="N204" s="164" t="s">
        <v>44</v>
      </c>
      <c r="P204" s="134">
        <f>O204*H204</f>
        <v>0</v>
      </c>
      <c r="Q204" s="134">
        <v>2.7E-2</v>
      </c>
      <c r="R204" s="134">
        <f>Q204*H204</f>
        <v>1.7549999999999999</v>
      </c>
      <c r="S204" s="134">
        <v>0</v>
      </c>
      <c r="T204" s="135">
        <f>S204*H204</f>
        <v>0</v>
      </c>
      <c r="AR204" s="136" t="s">
        <v>172</v>
      </c>
      <c r="AT204" s="136" t="s">
        <v>250</v>
      </c>
      <c r="AU204" s="136" t="s">
        <v>82</v>
      </c>
      <c r="AY204" s="16" t="s">
        <v>122</v>
      </c>
      <c r="BE204" s="137">
        <f>IF(N204="základní",J204,0)</f>
        <v>0</v>
      </c>
      <c r="BF204" s="137">
        <f>IF(N204="snížená",J204,0)</f>
        <v>0</v>
      </c>
      <c r="BG204" s="137">
        <f>IF(N204="zákl. přenesená",J204,0)</f>
        <v>0</v>
      </c>
      <c r="BH204" s="137">
        <f>IF(N204="sníž. přenesená",J204,0)</f>
        <v>0</v>
      </c>
      <c r="BI204" s="137">
        <f>IF(N204="nulová",J204,0)</f>
        <v>0</v>
      </c>
      <c r="BJ204" s="16" t="s">
        <v>12</v>
      </c>
      <c r="BK204" s="137">
        <f>ROUND(I204*H204,2)</f>
        <v>0</v>
      </c>
      <c r="BL204" s="16" t="s">
        <v>129</v>
      </c>
      <c r="BM204" s="136" t="s">
        <v>334</v>
      </c>
    </row>
    <row r="205" spans="2:65" s="1" customFormat="1" ht="37.9" customHeight="1" x14ac:dyDescent="0.2">
      <c r="B205" s="31"/>
      <c r="C205" s="126" t="s">
        <v>335</v>
      </c>
      <c r="D205" s="126" t="s">
        <v>124</v>
      </c>
      <c r="E205" s="127" t="s">
        <v>336</v>
      </c>
      <c r="F205" s="128" t="s">
        <v>337</v>
      </c>
      <c r="G205" s="129" t="s">
        <v>328</v>
      </c>
      <c r="H205" s="130">
        <v>65</v>
      </c>
      <c r="I205" s="131"/>
      <c r="J205" s="130">
        <f>ROUND(I205*H205,2)</f>
        <v>0</v>
      </c>
      <c r="K205" s="128" t="s">
        <v>128</v>
      </c>
      <c r="L205" s="31"/>
      <c r="M205" s="132" t="s">
        <v>19</v>
      </c>
      <c r="N205" s="133" t="s">
        <v>44</v>
      </c>
      <c r="P205" s="134">
        <f>O205*H205</f>
        <v>0</v>
      </c>
      <c r="Q205" s="134">
        <v>8.8319999999999996E-2</v>
      </c>
      <c r="R205" s="134">
        <f>Q205*H205</f>
        <v>5.7408000000000001</v>
      </c>
      <c r="S205" s="134">
        <v>0</v>
      </c>
      <c r="T205" s="135">
        <f>S205*H205</f>
        <v>0</v>
      </c>
      <c r="AR205" s="136" t="s">
        <v>129</v>
      </c>
      <c r="AT205" s="136" t="s">
        <v>124</v>
      </c>
      <c r="AU205" s="136" t="s">
        <v>82</v>
      </c>
      <c r="AY205" s="16" t="s">
        <v>122</v>
      </c>
      <c r="BE205" s="137">
        <f>IF(N205="základní",J205,0)</f>
        <v>0</v>
      </c>
      <c r="BF205" s="137">
        <f>IF(N205="snížená",J205,0)</f>
        <v>0</v>
      </c>
      <c r="BG205" s="137">
        <f>IF(N205="zákl. přenesená",J205,0)</f>
        <v>0</v>
      </c>
      <c r="BH205" s="137">
        <f>IF(N205="sníž. přenesená",J205,0)</f>
        <v>0</v>
      </c>
      <c r="BI205" s="137">
        <f>IF(N205="nulová",J205,0)</f>
        <v>0</v>
      </c>
      <c r="BJ205" s="16" t="s">
        <v>12</v>
      </c>
      <c r="BK205" s="137">
        <f>ROUND(I205*H205,2)</f>
        <v>0</v>
      </c>
      <c r="BL205" s="16" t="s">
        <v>129</v>
      </c>
      <c r="BM205" s="136" t="s">
        <v>338</v>
      </c>
    </row>
    <row r="206" spans="2:65" s="1" customFormat="1" x14ac:dyDescent="0.2">
      <c r="B206" s="31"/>
      <c r="D206" s="138" t="s">
        <v>131</v>
      </c>
      <c r="F206" s="139" t="s">
        <v>339</v>
      </c>
      <c r="I206" s="140"/>
      <c r="L206" s="31"/>
      <c r="M206" s="141"/>
      <c r="T206" s="52"/>
      <c r="AT206" s="16" t="s">
        <v>131</v>
      </c>
      <c r="AU206" s="16" t="s">
        <v>82</v>
      </c>
    </row>
    <row r="207" spans="2:65" s="11" customFormat="1" ht="22.9" customHeight="1" x14ac:dyDescent="0.2">
      <c r="B207" s="114"/>
      <c r="D207" s="115" t="s">
        <v>72</v>
      </c>
      <c r="E207" s="124" t="s">
        <v>152</v>
      </c>
      <c r="F207" s="124" t="s">
        <v>340</v>
      </c>
      <c r="I207" s="117"/>
      <c r="J207" s="125">
        <f>BK207</f>
        <v>0</v>
      </c>
      <c r="L207" s="114"/>
      <c r="M207" s="119"/>
      <c r="P207" s="120">
        <f>SUM(P208:P290)</f>
        <v>0</v>
      </c>
      <c r="R207" s="120">
        <f>SUM(R208:R290)</f>
        <v>115.72800000000001</v>
      </c>
      <c r="T207" s="121">
        <f>SUM(T208:T290)</f>
        <v>0</v>
      </c>
      <c r="AR207" s="115" t="s">
        <v>12</v>
      </c>
      <c r="AT207" s="122" t="s">
        <v>72</v>
      </c>
      <c r="AU207" s="122" t="s">
        <v>12</v>
      </c>
      <c r="AY207" s="115" t="s">
        <v>122</v>
      </c>
      <c r="BK207" s="123">
        <f>SUM(BK208:BK290)</f>
        <v>0</v>
      </c>
    </row>
    <row r="208" spans="2:65" s="1" customFormat="1" ht="37.9" customHeight="1" x14ac:dyDescent="0.2">
      <c r="B208" s="31"/>
      <c r="C208" s="126" t="s">
        <v>341</v>
      </c>
      <c r="D208" s="126" t="s">
        <v>124</v>
      </c>
      <c r="E208" s="127" t="s">
        <v>342</v>
      </c>
      <c r="F208" s="128" t="s">
        <v>343</v>
      </c>
      <c r="G208" s="129" t="s">
        <v>127</v>
      </c>
      <c r="H208" s="130">
        <v>17628</v>
      </c>
      <c r="I208" s="131"/>
      <c r="J208" s="130">
        <f>ROUND(I208*H208,2)</f>
        <v>0</v>
      </c>
      <c r="K208" s="128" t="s">
        <v>128</v>
      </c>
      <c r="L208" s="31"/>
      <c r="M208" s="132" t="s">
        <v>19</v>
      </c>
      <c r="N208" s="133" t="s">
        <v>44</v>
      </c>
      <c r="P208" s="134">
        <f>O208*H208</f>
        <v>0</v>
      </c>
      <c r="Q208" s="134">
        <v>0</v>
      </c>
      <c r="R208" s="134">
        <f>Q208*H208</f>
        <v>0</v>
      </c>
      <c r="S208" s="134">
        <v>0</v>
      </c>
      <c r="T208" s="135">
        <f>S208*H208</f>
        <v>0</v>
      </c>
      <c r="AR208" s="136" t="s">
        <v>129</v>
      </c>
      <c r="AT208" s="136" t="s">
        <v>124</v>
      </c>
      <c r="AU208" s="136" t="s">
        <v>82</v>
      </c>
      <c r="AY208" s="16" t="s">
        <v>122</v>
      </c>
      <c r="BE208" s="137">
        <f>IF(N208="základní",J208,0)</f>
        <v>0</v>
      </c>
      <c r="BF208" s="137">
        <f>IF(N208="snížená",J208,0)</f>
        <v>0</v>
      </c>
      <c r="BG208" s="137">
        <f>IF(N208="zákl. přenesená",J208,0)</f>
        <v>0</v>
      </c>
      <c r="BH208" s="137">
        <f>IF(N208="sníž. přenesená",J208,0)</f>
        <v>0</v>
      </c>
      <c r="BI208" s="137">
        <f>IF(N208="nulová",J208,0)</f>
        <v>0</v>
      </c>
      <c r="BJ208" s="16" t="s">
        <v>12</v>
      </c>
      <c r="BK208" s="137">
        <f>ROUND(I208*H208,2)</f>
        <v>0</v>
      </c>
      <c r="BL208" s="16" t="s">
        <v>129</v>
      </c>
      <c r="BM208" s="136" t="s">
        <v>344</v>
      </c>
    </row>
    <row r="209" spans="2:65" s="1" customFormat="1" x14ac:dyDescent="0.2">
      <c r="B209" s="31"/>
      <c r="D209" s="138" t="s">
        <v>131</v>
      </c>
      <c r="F209" s="139" t="s">
        <v>345</v>
      </c>
      <c r="I209" s="140"/>
      <c r="L209" s="31"/>
      <c r="M209" s="141"/>
      <c r="T209" s="52"/>
      <c r="AT209" s="16" t="s">
        <v>131</v>
      </c>
      <c r="AU209" s="16" t="s">
        <v>82</v>
      </c>
    </row>
    <row r="210" spans="2:65" s="13" customFormat="1" x14ac:dyDescent="0.2">
      <c r="B210" s="150"/>
      <c r="D210" s="143" t="s">
        <v>133</v>
      </c>
      <c r="E210" s="151" t="s">
        <v>19</v>
      </c>
      <c r="F210" s="152" t="s">
        <v>346</v>
      </c>
      <c r="H210" s="151" t="s">
        <v>19</v>
      </c>
      <c r="I210" s="153"/>
      <c r="L210" s="150"/>
      <c r="M210" s="154"/>
      <c r="T210" s="155"/>
      <c r="AT210" s="151" t="s">
        <v>133</v>
      </c>
      <c r="AU210" s="151" t="s">
        <v>82</v>
      </c>
      <c r="AV210" s="13" t="s">
        <v>12</v>
      </c>
      <c r="AW210" s="13" t="s">
        <v>35</v>
      </c>
      <c r="AX210" s="13" t="s">
        <v>73</v>
      </c>
      <c r="AY210" s="151" t="s">
        <v>122</v>
      </c>
    </row>
    <row r="211" spans="2:65" s="12" customFormat="1" ht="22.5" x14ac:dyDescent="0.2">
      <c r="B211" s="142"/>
      <c r="D211" s="143" t="s">
        <v>133</v>
      </c>
      <c r="E211" s="144" t="s">
        <v>19</v>
      </c>
      <c r="F211" s="145" t="s">
        <v>347</v>
      </c>
      <c r="H211" s="146">
        <v>5373</v>
      </c>
      <c r="I211" s="147"/>
      <c r="L211" s="142"/>
      <c r="M211" s="148"/>
      <c r="T211" s="149"/>
      <c r="AT211" s="144" t="s">
        <v>133</v>
      </c>
      <c r="AU211" s="144" t="s">
        <v>82</v>
      </c>
      <c r="AV211" s="12" t="s">
        <v>82</v>
      </c>
      <c r="AW211" s="12" t="s">
        <v>35</v>
      </c>
      <c r="AX211" s="12" t="s">
        <v>73</v>
      </c>
      <c r="AY211" s="144" t="s">
        <v>122</v>
      </c>
    </row>
    <row r="212" spans="2:65" s="12" customFormat="1" ht="22.5" x14ac:dyDescent="0.2">
      <c r="B212" s="142"/>
      <c r="D212" s="143" t="s">
        <v>133</v>
      </c>
      <c r="E212" s="144" t="s">
        <v>19</v>
      </c>
      <c r="F212" s="145" t="s">
        <v>348</v>
      </c>
      <c r="H212" s="146">
        <v>2778</v>
      </c>
      <c r="I212" s="147"/>
      <c r="L212" s="142"/>
      <c r="M212" s="148"/>
      <c r="T212" s="149"/>
      <c r="AT212" s="144" t="s">
        <v>133</v>
      </c>
      <c r="AU212" s="144" t="s">
        <v>82</v>
      </c>
      <c r="AV212" s="12" t="s">
        <v>82</v>
      </c>
      <c r="AW212" s="12" t="s">
        <v>35</v>
      </c>
      <c r="AX212" s="12" t="s">
        <v>73</v>
      </c>
      <c r="AY212" s="144" t="s">
        <v>122</v>
      </c>
    </row>
    <row r="213" spans="2:65" s="12" customFormat="1" ht="22.5" x14ac:dyDescent="0.2">
      <c r="B213" s="142"/>
      <c r="D213" s="143" t="s">
        <v>133</v>
      </c>
      <c r="E213" s="144" t="s">
        <v>19</v>
      </c>
      <c r="F213" s="145" t="s">
        <v>349</v>
      </c>
      <c r="H213" s="146">
        <v>663</v>
      </c>
      <c r="I213" s="147"/>
      <c r="L213" s="142"/>
      <c r="M213" s="148"/>
      <c r="T213" s="149"/>
      <c r="AT213" s="144" t="s">
        <v>133</v>
      </c>
      <c r="AU213" s="144" t="s">
        <v>82</v>
      </c>
      <c r="AV213" s="12" t="s">
        <v>82</v>
      </c>
      <c r="AW213" s="12" t="s">
        <v>35</v>
      </c>
      <c r="AX213" s="12" t="s">
        <v>73</v>
      </c>
      <c r="AY213" s="144" t="s">
        <v>122</v>
      </c>
    </row>
    <row r="214" spans="2:65" s="12" customFormat="1" ht="22.5" x14ac:dyDescent="0.2">
      <c r="B214" s="142"/>
      <c r="D214" s="143" t="s">
        <v>133</v>
      </c>
      <c r="E214" s="144" t="s">
        <v>19</v>
      </c>
      <c r="F214" s="145" t="s">
        <v>347</v>
      </c>
      <c r="H214" s="146">
        <v>5373</v>
      </c>
      <c r="I214" s="147"/>
      <c r="L214" s="142"/>
      <c r="M214" s="148"/>
      <c r="T214" s="149"/>
      <c r="AT214" s="144" t="s">
        <v>133</v>
      </c>
      <c r="AU214" s="144" t="s">
        <v>82</v>
      </c>
      <c r="AV214" s="12" t="s">
        <v>82</v>
      </c>
      <c r="AW214" s="12" t="s">
        <v>35</v>
      </c>
      <c r="AX214" s="12" t="s">
        <v>73</v>
      </c>
      <c r="AY214" s="144" t="s">
        <v>122</v>
      </c>
    </row>
    <row r="215" spans="2:65" s="12" customFormat="1" ht="22.5" x14ac:dyDescent="0.2">
      <c r="B215" s="142"/>
      <c r="D215" s="143" t="s">
        <v>133</v>
      </c>
      <c r="E215" s="144" t="s">
        <v>19</v>
      </c>
      <c r="F215" s="145" t="s">
        <v>348</v>
      </c>
      <c r="H215" s="146">
        <v>2778</v>
      </c>
      <c r="I215" s="147"/>
      <c r="L215" s="142"/>
      <c r="M215" s="148"/>
      <c r="T215" s="149"/>
      <c r="AT215" s="144" t="s">
        <v>133</v>
      </c>
      <c r="AU215" s="144" t="s">
        <v>82</v>
      </c>
      <c r="AV215" s="12" t="s">
        <v>82</v>
      </c>
      <c r="AW215" s="12" t="s">
        <v>35</v>
      </c>
      <c r="AX215" s="12" t="s">
        <v>73</v>
      </c>
      <c r="AY215" s="144" t="s">
        <v>122</v>
      </c>
    </row>
    <row r="216" spans="2:65" s="12" customFormat="1" ht="22.5" x14ac:dyDescent="0.2">
      <c r="B216" s="142"/>
      <c r="D216" s="143" t="s">
        <v>133</v>
      </c>
      <c r="E216" s="144" t="s">
        <v>19</v>
      </c>
      <c r="F216" s="145" t="s">
        <v>349</v>
      </c>
      <c r="H216" s="146">
        <v>663</v>
      </c>
      <c r="I216" s="147"/>
      <c r="L216" s="142"/>
      <c r="M216" s="148"/>
      <c r="T216" s="149"/>
      <c r="AT216" s="144" t="s">
        <v>133</v>
      </c>
      <c r="AU216" s="144" t="s">
        <v>82</v>
      </c>
      <c r="AV216" s="12" t="s">
        <v>82</v>
      </c>
      <c r="AW216" s="12" t="s">
        <v>35</v>
      </c>
      <c r="AX216" s="12" t="s">
        <v>73</v>
      </c>
      <c r="AY216" s="144" t="s">
        <v>122</v>
      </c>
    </row>
    <row r="217" spans="2:65" s="1" customFormat="1" ht="44.25" customHeight="1" x14ac:dyDescent="0.2">
      <c r="B217" s="31"/>
      <c r="C217" s="126" t="s">
        <v>350</v>
      </c>
      <c r="D217" s="126" t="s">
        <v>124</v>
      </c>
      <c r="E217" s="127" t="s">
        <v>351</v>
      </c>
      <c r="F217" s="128" t="s">
        <v>352</v>
      </c>
      <c r="G217" s="129" t="s">
        <v>127</v>
      </c>
      <c r="H217" s="130">
        <v>8814</v>
      </c>
      <c r="I217" s="131"/>
      <c r="J217" s="130">
        <f>ROUND(I217*H217,2)</f>
        <v>0</v>
      </c>
      <c r="K217" s="128" t="s">
        <v>128</v>
      </c>
      <c r="L217" s="31"/>
      <c r="M217" s="132" t="s">
        <v>19</v>
      </c>
      <c r="N217" s="133" t="s">
        <v>44</v>
      </c>
      <c r="P217" s="134">
        <f>O217*H217</f>
        <v>0</v>
      </c>
      <c r="Q217" s="134">
        <v>0</v>
      </c>
      <c r="R217" s="134">
        <f>Q217*H217</f>
        <v>0</v>
      </c>
      <c r="S217" s="134">
        <v>0</v>
      </c>
      <c r="T217" s="135">
        <f>S217*H217</f>
        <v>0</v>
      </c>
      <c r="AR217" s="136" t="s">
        <v>129</v>
      </c>
      <c r="AT217" s="136" t="s">
        <v>124</v>
      </c>
      <c r="AU217" s="136" t="s">
        <v>82</v>
      </c>
      <c r="AY217" s="16" t="s">
        <v>122</v>
      </c>
      <c r="BE217" s="137">
        <f>IF(N217="základní",J217,0)</f>
        <v>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6" t="s">
        <v>12</v>
      </c>
      <c r="BK217" s="137">
        <f>ROUND(I217*H217,2)</f>
        <v>0</v>
      </c>
      <c r="BL217" s="16" t="s">
        <v>129</v>
      </c>
      <c r="BM217" s="136" t="s">
        <v>353</v>
      </c>
    </row>
    <row r="218" spans="2:65" s="1" customFormat="1" x14ac:dyDescent="0.2">
      <c r="B218" s="31"/>
      <c r="D218" s="138" t="s">
        <v>131</v>
      </c>
      <c r="F218" s="139" t="s">
        <v>354</v>
      </c>
      <c r="I218" s="140"/>
      <c r="L218" s="31"/>
      <c r="M218" s="141"/>
      <c r="T218" s="52"/>
      <c r="AT218" s="16" t="s">
        <v>131</v>
      </c>
      <c r="AU218" s="16" t="s">
        <v>82</v>
      </c>
    </row>
    <row r="219" spans="2:65" s="13" customFormat="1" x14ac:dyDescent="0.2">
      <c r="B219" s="150"/>
      <c r="D219" s="143" t="s">
        <v>133</v>
      </c>
      <c r="E219" s="151" t="s">
        <v>19</v>
      </c>
      <c r="F219" s="152" t="s">
        <v>346</v>
      </c>
      <c r="H219" s="151" t="s">
        <v>19</v>
      </c>
      <c r="I219" s="153"/>
      <c r="L219" s="150"/>
      <c r="M219" s="154"/>
      <c r="T219" s="155"/>
      <c r="AT219" s="151" t="s">
        <v>133</v>
      </c>
      <c r="AU219" s="151" t="s">
        <v>82</v>
      </c>
      <c r="AV219" s="13" t="s">
        <v>12</v>
      </c>
      <c r="AW219" s="13" t="s">
        <v>35</v>
      </c>
      <c r="AX219" s="13" t="s">
        <v>73</v>
      </c>
      <c r="AY219" s="151" t="s">
        <v>122</v>
      </c>
    </row>
    <row r="220" spans="2:65" s="12" customFormat="1" ht="22.5" x14ac:dyDescent="0.2">
      <c r="B220" s="142"/>
      <c r="D220" s="143" t="s">
        <v>133</v>
      </c>
      <c r="E220" s="144" t="s">
        <v>19</v>
      </c>
      <c r="F220" s="145" t="s">
        <v>275</v>
      </c>
      <c r="H220" s="146">
        <v>5373</v>
      </c>
      <c r="I220" s="147"/>
      <c r="L220" s="142"/>
      <c r="M220" s="148"/>
      <c r="T220" s="149"/>
      <c r="AT220" s="144" t="s">
        <v>133</v>
      </c>
      <c r="AU220" s="144" t="s">
        <v>82</v>
      </c>
      <c r="AV220" s="12" t="s">
        <v>82</v>
      </c>
      <c r="AW220" s="12" t="s">
        <v>35</v>
      </c>
      <c r="AX220" s="12" t="s">
        <v>73</v>
      </c>
      <c r="AY220" s="144" t="s">
        <v>122</v>
      </c>
    </row>
    <row r="221" spans="2:65" s="12" customFormat="1" ht="22.5" x14ac:dyDescent="0.2">
      <c r="B221" s="142"/>
      <c r="D221" s="143" t="s">
        <v>133</v>
      </c>
      <c r="E221" s="144" t="s">
        <v>19</v>
      </c>
      <c r="F221" s="145" t="s">
        <v>276</v>
      </c>
      <c r="H221" s="146">
        <v>2778</v>
      </c>
      <c r="I221" s="147"/>
      <c r="L221" s="142"/>
      <c r="M221" s="148"/>
      <c r="T221" s="149"/>
      <c r="AT221" s="144" t="s">
        <v>133</v>
      </c>
      <c r="AU221" s="144" t="s">
        <v>82</v>
      </c>
      <c r="AV221" s="12" t="s">
        <v>82</v>
      </c>
      <c r="AW221" s="12" t="s">
        <v>35</v>
      </c>
      <c r="AX221" s="12" t="s">
        <v>73</v>
      </c>
      <c r="AY221" s="144" t="s">
        <v>122</v>
      </c>
    </row>
    <row r="222" spans="2:65" s="12" customFormat="1" ht="22.5" x14ac:dyDescent="0.2">
      <c r="B222" s="142"/>
      <c r="D222" s="143" t="s">
        <v>133</v>
      </c>
      <c r="E222" s="144" t="s">
        <v>19</v>
      </c>
      <c r="F222" s="145" t="s">
        <v>277</v>
      </c>
      <c r="H222" s="146">
        <v>663</v>
      </c>
      <c r="I222" s="147"/>
      <c r="L222" s="142"/>
      <c r="M222" s="148"/>
      <c r="T222" s="149"/>
      <c r="AT222" s="144" t="s">
        <v>133</v>
      </c>
      <c r="AU222" s="144" t="s">
        <v>82</v>
      </c>
      <c r="AV222" s="12" t="s">
        <v>82</v>
      </c>
      <c r="AW222" s="12" t="s">
        <v>35</v>
      </c>
      <c r="AX222" s="12" t="s">
        <v>73</v>
      </c>
      <c r="AY222" s="144" t="s">
        <v>122</v>
      </c>
    </row>
    <row r="223" spans="2:65" s="1" customFormat="1" ht="33" customHeight="1" x14ac:dyDescent="0.2">
      <c r="B223" s="31"/>
      <c r="C223" s="126" t="s">
        <v>355</v>
      </c>
      <c r="D223" s="126" t="s">
        <v>124</v>
      </c>
      <c r="E223" s="127" t="s">
        <v>356</v>
      </c>
      <c r="F223" s="128" t="s">
        <v>357</v>
      </c>
      <c r="G223" s="129" t="s">
        <v>127</v>
      </c>
      <c r="H223" s="130">
        <v>310</v>
      </c>
      <c r="I223" s="131"/>
      <c r="J223" s="130">
        <f>ROUND(I223*H223,2)</f>
        <v>0</v>
      </c>
      <c r="K223" s="128" t="s">
        <v>128</v>
      </c>
      <c r="L223" s="31"/>
      <c r="M223" s="132" t="s">
        <v>19</v>
      </c>
      <c r="N223" s="133" t="s">
        <v>44</v>
      </c>
      <c r="P223" s="134">
        <f>O223*H223</f>
        <v>0</v>
      </c>
      <c r="Q223" s="134">
        <v>0</v>
      </c>
      <c r="R223" s="134">
        <f>Q223*H223</f>
        <v>0</v>
      </c>
      <c r="S223" s="134">
        <v>0</v>
      </c>
      <c r="T223" s="135">
        <f>S223*H223</f>
        <v>0</v>
      </c>
      <c r="AR223" s="136" t="s">
        <v>129</v>
      </c>
      <c r="AT223" s="136" t="s">
        <v>124</v>
      </c>
      <c r="AU223" s="136" t="s">
        <v>82</v>
      </c>
      <c r="AY223" s="16" t="s">
        <v>122</v>
      </c>
      <c r="BE223" s="137">
        <f>IF(N223="základní",J223,0)</f>
        <v>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6" t="s">
        <v>12</v>
      </c>
      <c r="BK223" s="137">
        <f>ROUND(I223*H223,2)</f>
        <v>0</v>
      </c>
      <c r="BL223" s="16" t="s">
        <v>129</v>
      </c>
      <c r="BM223" s="136" t="s">
        <v>358</v>
      </c>
    </row>
    <row r="224" spans="2:65" s="1" customFormat="1" x14ac:dyDescent="0.2">
      <c r="B224" s="31"/>
      <c r="D224" s="138" t="s">
        <v>131</v>
      </c>
      <c r="F224" s="139" t="s">
        <v>359</v>
      </c>
      <c r="I224" s="140"/>
      <c r="L224" s="31"/>
      <c r="M224" s="141"/>
      <c r="T224" s="52"/>
      <c r="AT224" s="16" t="s">
        <v>131</v>
      </c>
      <c r="AU224" s="16" t="s">
        <v>82</v>
      </c>
    </row>
    <row r="225" spans="2:65" s="12" customFormat="1" x14ac:dyDescent="0.2">
      <c r="B225" s="142"/>
      <c r="D225" s="143" t="s">
        <v>133</v>
      </c>
      <c r="E225" s="144" t="s">
        <v>19</v>
      </c>
      <c r="F225" s="145" t="s">
        <v>283</v>
      </c>
      <c r="H225" s="146">
        <v>250</v>
      </c>
      <c r="I225" s="147"/>
      <c r="L225" s="142"/>
      <c r="M225" s="148"/>
      <c r="T225" s="149"/>
      <c r="AT225" s="144" t="s">
        <v>133</v>
      </c>
      <c r="AU225" s="144" t="s">
        <v>82</v>
      </c>
      <c r="AV225" s="12" t="s">
        <v>82</v>
      </c>
      <c r="AW225" s="12" t="s">
        <v>35</v>
      </c>
      <c r="AX225" s="12" t="s">
        <v>73</v>
      </c>
      <c r="AY225" s="144" t="s">
        <v>122</v>
      </c>
    </row>
    <row r="226" spans="2:65" s="12" customFormat="1" x14ac:dyDescent="0.2">
      <c r="B226" s="142"/>
      <c r="D226" s="143" t="s">
        <v>133</v>
      </c>
      <c r="E226" s="144" t="s">
        <v>19</v>
      </c>
      <c r="F226" s="145" t="s">
        <v>360</v>
      </c>
      <c r="H226" s="146">
        <v>60</v>
      </c>
      <c r="I226" s="147"/>
      <c r="L226" s="142"/>
      <c r="M226" s="148"/>
      <c r="T226" s="149"/>
      <c r="AT226" s="144" t="s">
        <v>133</v>
      </c>
      <c r="AU226" s="144" t="s">
        <v>82</v>
      </c>
      <c r="AV226" s="12" t="s">
        <v>82</v>
      </c>
      <c r="AW226" s="12" t="s">
        <v>35</v>
      </c>
      <c r="AX226" s="12" t="s">
        <v>73</v>
      </c>
      <c r="AY226" s="144" t="s">
        <v>122</v>
      </c>
    </row>
    <row r="227" spans="2:65" s="1" customFormat="1" ht="33" customHeight="1" x14ac:dyDescent="0.2">
      <c r="B227" s="31"/>
      <c r="C227" s="126" t="s">
        <v>361</v>
      </c>
      <c r="D227" s="126" t="s">
        <v>124</v>
      </c>
      <c r="E227" s="127" t="s">
        <v>362</v>
      </c>
      <c r="F227" s="128" t="s">
        <v>363</v>
      </c>
      <c r="G227" s="129" t="s">
        <v>127</v>
      </c>
      <c r="H227" s="130">
        <v>179</v>
      </c>
      <c r="I227" s="131"/>
      <c r="J227" s="130">
        <f>ROUND(I227*H227,2)</f>
        <v>0</v>
      </c>
      <c r="K227" s="128" t="s">
        <v>128</v>
      </c>
      <c r="L227" s="31"/>
      <c r="M227" s="132" t="s">
        <v>19</v>
      </c>
      <c r="N227" s="133" t="s">
        <v>44</v>
      </c>
      <c r="P227" s="134">
        <f>O227*H227</f>
        <v>0</v>
      </c>
      <c r="Q227" s="134">
        <v>0</v>
      </c>
      <c r="R227" s="134">
        <f>Q227*H227</f>
        <v>0</v>
      </c>
      <c r="S227" s="134">
        <v>0</v>
      </c>
      <c r="T227" s="135">
        <f>S227*H227</f>
        <v>0</v>
      </c>
      <c r="AR227" s="136" t="s">
        <v>129</v>
      </c>
      <c r="AT227" s="136" t="s">
        <v>124</v>
      </c>
      <c r="AU227" s="136" t="s">
        <v>82</v>
      </c>
      <c r="AY227" s="16" t="s">
        <v>122</v>
      </c>
      <c r="BE227" s="137">
        <f>IF(N227="základní",J227,0)</f>
        <v>0</v>
      </c>
      <c r="BF227" s="137">
        <f>IF(N227="snížená",J227,0)</f>
        <v>0</v>
      </c>
      <c r="BG227" s="137">
        <f>IF(N227="zákl. přenesená",J227,0)</f>
        <v>0</v>
      </c>
      <c r="BH227" s="137">
        <f>IF(N227="sníž. přenesená",J227,0)</f>
        <v>0</v>
      </c>
      <c r="BI227" s="137">
        <f>IF(N227="nulová",J227,0)</f>
        <v>0</v>
      </c>
      <c r="BJ227" s="16" t="s">
        <v>12</v>
      </c>
      <c r="BK227" s="137">
        <f>ROUND(I227*H227,2)</f>
        <v>0</v>
      </c>
      <c r="BL227" s="16" t="s">
        <v>129</v>
      </c>
      <c r="BM227" s="136" t="s">
        <v>364</v>
      </c>
    </row>
    <row r="228" spans="2:65" s="1" customFormat="1" x14ac:dyDescent="0.2">
      <c r="B228" s="31"/>
      <c r="D228" s="138" t="s">
        <v>131</v>
      </c>
      <c r="F228" s="139" t="s">
        <v>365</v>
      </c>
      <c r="I228" s="140"/>
      <c r="L228" s="31"/>
      <c r="M228" s="141"/>
      <c r="T228" s="52"/>
      <c r="AT228" s="16" t="s">
        <v>131</v>
      </c>
      <c r="AU228" s="16" t="s">
        <v>82</v>
      </c>
    </row>
    <row r="229" spans="2:65" s="12" customFormat="1" x14ac:dyDescent="0.2">
      <c r="B229" s="142"/>
      <c r="D229" s="143" t="s">
        <v>133</v>
      </c>
      <c r="E229" s="144" t="s">
        <v>19</v>
      </c>
      <c r="F229" s="145" t="s">
        <v>366</v>
      </c>
      <c r="H229" s="146">
        <v>179</v>
      </c>
      <c r="I229" s="147"/>
      <c r="L229" s="142"/>
      <c r="M229" s="148"/>
      <c r="T229" s="149"/>
      <c r="AT229" s="144" t="s">
        <v>133</v>
      </c>
      <c r="AU229" s="144" t="s">
        <v>82</v>
      </c>
      <c r="AV229" s="12" t="s">
        <v>82</v>
      </c>
      <c r="AW229" s="12" t="s">
        <v>35</v>
      </c>
      <c r="AX229" s="12" t="s">
        <v>12</v>
      </c>
      <c r="AY229" s="144" t="s">
        <v>122</v>
      </c>
    </row>
    <row r="230" spans="2:65" s="1" customFormat="1" ht="33" customHeight="1" x14ac:dyDescent="0.2">
      <c r="B230" s="31"/>
      <c r="C230" s="126" t="s">
        <v>367</v>
      </c>
      <c r="D230" s="126" t="s">
        <v>124</v>
      </c>
      <c r="E230" s="127" t="s">
        <v>368</v>
      </c>
      <c r="F230" s="128" t="s">
        <v>369</v>
      </c>
      <c r="G230" s="129" t="s">
        <v>127</v>
      </c>
      <c r="H230" s="130">
        <v>8216</v>
      </c>
      <c r="I230" s="131"/>
      <c r="J230" s="130">
        <f>ROUND(I230*H230,2)</f>
        <v>0</v>
      </c>
      <c r="K230" s="128" t="s">
        <v>128</v>
      </c>
      <c r="L230" s="31"/>
      <c r="M230" s="132" t="s">
        <v>19</v>
      </c>
      <c r="N230" s="133" t="s">
        <v>44</v>
      </c>
      <c r="P230" s="134">
        <f>O230*H230</f>
        <v>0</v>
      </c>
      <c r="Q230" s="134">
        <v>0</v>
      </c>
      <c r="R230" s="134">
        <f>Q230*H230</f>
        <v>0</v>
      </c>
      <c r="S230" s="134">
        <v>0</v>
      </c>
      <c r="T230" s="135">
        <f>S230*H230</f>
        <v>0</v>
      </c>
      <c r="AR230" s="136" t="s">
        <v>129</v>
      </c>
      <c r="AT230" s="136" t="s">
        <v>124</v>
      </c>
      <c r="AU230" s="136" t="s">
        <v>82</v>
      </c>
      <c r="AY230" s="16" t="s">
        <v>122</v>
      </c>
      <c r="BE230" s="137">
        <f>IF(N230="základní",J230,0)</f>
        <v>0</v>
      </c>
      <c r="BF230" s="137">
        <f>IF(N230="snížená",J230,0)</f>
        <v>0</v>
      </c>
      <c r="BG230" s="137">
        <f>IF(N230="zákl. přenesená",J230,0)</f>
        <v>0</v>
      </c>
      <c r="BH230" s="137">
        <f>IF(N230="sníž. přenesená",J230,0)</f>
        <v>0</v>
      </c>
      <c r="BI230" s="137">
        <f>IF(N230="nulová",J230,0)</f>
        <v>0</v>
      </c>
      <c r="BJ230" s="16" t="s">
        <v>12</v>
      </c>
      <c r="BK230" s="137">
        <f>ROUND(I230*H230,2)</f>
        <v>0</v>
      </c>
      <c r="BL230" s="16" t="s">
        <v>129</v>
      </c>
      <c r="BM230" s="136" t="s">
        <v>370</v>
      </c>
    </row>
    <row r="231" spans="2:65" s="1" customFormat="1" x14ac:dyDescent="0.2">
      <c r="B231" s="31"/>
      <c r="D231" s="138" t="s">
        <v>131</v>
      </c>
      <c r="F231" s="139" t="s">
        <v>371</v>
      </c>
      <c r="I231" s="140"/>
      <c r="L231" s="31"/>
      <c r="M231" s="141"/>
      <c r="T231" s="52"/>
      <c r="AT231" s="16" t="s">
        <v>131</v>
      </c>
      <c r="AU231" s="16" t="s">
        <v>82</v>
      </c>
    </row>
    <row r="232" spans="2:65" s="12" customFormat="1" ht="22.5" x14ac:dyDescent="0.2">
      <c r="B232" s="142"/>
      <c r="D232" s="143" t="s">
        <v>133</v>
      </c>
      <c r="E232" s="144" t="s">
        <v>19</v>
      </c>
      <c r="F232" s="145" t="s">
        <v>372</v>
      </c>
      <c r="H232" s="146">
        <v>5050</v>
      </c>
      <c r="I232" s="147"/>
      <c r="L232" s="142"/>
      <c r="M232" s="148"/>
      <c r="T232" s="149"/>
      <c r="AT232" s="144" t="s">
        <v>133</v>
      </c>
      <c r="AU232" s="144" t="s">
        <v>82</v>
      </c>
      <c r="AV232" s="12" t="s">
        <v>82</v>
      </c>
      <c r="AW232" s="12" t="s">
        <v>35</v>
      </c>
      <c r="AX232" s="12" t="s">
        <v>73</v>
      </c>
      <c r="AY232" s="144" t="s">
        <v>122</v>
      </c>
    </row>
    <row r="233" spans="2:65" s="12" customFormat="1" ht="22.5" x14ac:dyDescent="0.2">
      <c r="B233" s="142"/>
      <c r="D233" s="143" t="s">
        <v>133</v>
      </c>
      <c r="E233" s="144" t="s">
        <v>19</v>
      </c>
      <c r="F233" s="145" t="s">
        <v>373</v>
      </c>
      <c r="H233" s="146">
        <v>2677</v>
      </c>
      <c r="I233" s="147"/>
      <c r="L233" s="142"/>
      <c r="M233" s="148"/>
      <c r="T233" s="149"/>
      <c r="AT233" s="144" t="s">
        <v>133</v>
      </c>
      <c r="AU233" s="144" t="s">
        <v>82</v>
      </c>
      <c r="AV233" s="12" t="s">
        <v>82</v>
      </c>
      <c r="AW233" s="12" t="s">
        <v>35</v>
      </c>
      <c r="AX233" s="12" t="s">
        <v>73</v>
      </c>
      <c r="AY233" s="144" t="s">
        <v>122</v>
      </c>
    </row>
    <row r="234" spans="2:65" s="12" customFormat="1" ht="22.5" x14ac:dyDescent="0.2">
      <c r="B234" s="142"/>
      <c r="D234" s="143" t="s">
        <v>133</v>
      </c>
      <c r="E234" s="144" t="s">
        <v>19</v>
      </c>
      <c r="F234" s="145" t="s">
        <v>374</v>
      </c>
      <c r="H234" s="146">
        <v>489</v>
      </c>
      <c r="I234" s="147"/>
      <c r="L234" s="142"/>
      <c r="M234" s="148"/>
      <c r="T234" s="149"/>
      <c r="AT234" s="144" t="s">
        <v>133</v>
      </c>
      <c r="AU234" s="144" t="s">
        <v>82</v>
      </c>
      <c r="AV234" s="12" t="s">
        <v>82</v>
      </c>
      <c r="AW234" s="12" t="s">
        <v>35</v>
      </c>
      <c r="AX234" s="12" t="s">
        <v>73</v>
      </c>
      <c r="AY234" s="144" t="s">
        <v>122</v>
      </c>
    </row>
    <row r="235" spans="2:65" s="1" customFormat="1" ht="37.9" customHeight="1" x14ac:dyDescent="0.2">
      <c r="B235" s="31"/>
      <c r="C235" s="126" t="s">
        <v>375</v>
      </c>
      <c r="D235" s="126" t="s">
        <v>124</v>
      </c>
      <c r="E235" s="127" t="s">
        <v>376</v>
      </c>
      <c r="F235" s="128" t="s">
        <v>377</v>
      </c>
      <c r="G235" s="129" t="s">
        <v>127</v>
      </c>
      <c r="H235" s="130">
        <v>310</v>
      </c>
      <c r="I235" s="131"/>
      <c r="J235" s="130">
        <f>ROUND(I235*H235,2)</f>
        <v>0</v>
      </c>
      <c r="K235" s="128" t="s">
        <v>128</v>
      </c>
      <c r="L235" s="31"/>
      <c r="M235" s="132" t="s">
        <v>19</v>
      </c>
      <c r="N235" s="133" t="s">
        <v>44</v>
      </c>
      <c r="P235" s="134">
        <f>O235*H235</f>
        <v>0</v>
      </c>
      <c r="Q235" s="134">
        <v>0</v>
      </c>
      <c r="R235" s="134">
        <f>Q235*H235</f>
        <v>0</v>
      </c>
      <c r="S235" s="134">
        <v>0</v>
      </c>
      <c r="T235" s="135">
        <f>S235*H235</f>
        <v>0</v>
      </c>
      <c r="AR235" s="136" t="s">
        <v>129</v>
      </c>
      <c r="AT235" s="136" t="s">
        <v>124</v>
      </c>
      <c r="AU235" s="136" t="s">
        <v>82</v>
      </c>
      <c r="AY235" s="16" t="s">
        <v>122</v>
      </c>
      <c r="BE235" s="137">
        <f>IF(N235="základní",J235,0)</f>
        <v>0</v>
      </c>
      <c r="BF235" s="137">
        <f>IF(N235="snížená",J235,0)</f>
        <v>0</v>
      </c>
      <c r="BG235" s="137">
        <f>IF(N235="zákl. přenesená",J235,0)</f>
        <v>0</v>
      </c>
      <c r="BH235" s="137">
        <f>IF(N235="sníž. přenesená",J235,0)</f>
        <v>0</v>
      </c>
      <c r="BI235" s="137">
        <f>IF(N235="nulová",J235,0)</f>
        <v>0</v>
      </c>
      <c r="BJ235" s="16" t="s">
        <v>12</v>
      </c>
      <c r="BK235" s="137">
        <f>ROUND(I235*H235,2)</f>
        <v>0</v>
      </c>
      <c r="BL235" s="16" t="s">
        <v>129</v>
      </c>
      <c r="BM235" s="136" t="s">
        <v>378</v>
      </c>
    </row>
    <row r="236" spans="2:65" s="1" customFormat="1" x14ac:dyDescent="0.2">
      <c r="B236" s="31"/>
      <c r="D236" s="138" t="s">
        <v>131</v>
      </c>
      <c r="F236" s="139" t="s">
        <v>379</v>
      </c>
      <c r="I236" s="140"/>
      <c r="L236" s="31"/>
      <c r="M236" s="141"/>
      <c r="T236" s="52"/>
      <c r="AT236" s="16" t="s">
        <v>131</v>
      </c>
      <c r="AU236" s="16" t="s">
        <v>82</v>
      </c>
    </row>
    <row r="237" spans="2:65" s="12" customFormat="1" x14ac:dyDescent="0.2">
      <c r="B237" s="142"/>
      <c r="D237" s="143" t="s">
        <v>133</v>
      </c>
      <c r="E237" s="144" t="s">
        <v>19</v>
      </c>
      <c r="F237" s="145" t="s">
        <v>283</v>
      </c>
      <c r="H237" s="146">
        <v>250</v>
      </c>
      <c r="I237" s="147"/>
      <c r="L237" s="142"/>
      <c r="M237" s="148"/>
      <c r="T237" s="149"/>
      <c r="AT237" s="144" t="s">
        <v>133</v>
      </c>
      <c r="AU237" s="144" t="s">
        <v>82</v>
      </c>
      <c r="AV237" s="12" t="s">
        <v>82</v>
      </c>
      <c r="AW237" s="12" t="s">
        <v>35</v>
      </c>
      <c r="AX237" s="12" t="s">
        <v>73</v>
      </c>
      <c r="AY237" s="144" t="s">
        <v>122</v>
      </c>
    </row>
    <row r="238" spans="2:65" s="12" customFormat="1" x14ac:dyDescent="0.2">
      <c r="B238" s="142"/>
      <c r="D238" s="143" t="s">
        <v>133</v>
      </c>
      <c r="E238" s="144" t="s">
        <v>19</v>
      </c>
      <c r="F238" s="145" t="s">
        <v>360</v>
      </c>
      <c r="H238" s="146">
        <v>60</v>
      </c>
      <c r="I238" s="147"/>
      <c r="L238" s="142"/>
      <c r="M238" s="148"/>
      <c r="T238" s="149"/>
      <c r="AT238" s="144" t="s">
        <v>133</v>
      </c>
      <c r="AU238" s="144" t="s">
        <v>82</v>
      </c>
      <c r="AV238" s="12" t="s">
        <v>82</v>
      </c>
      <c r="AW238" s="12" t="s">
        <v>35</v>
      </c>
      <c r="AX238" s="12" t="s">
        <v>73</v>
      </c>
      <c r="AY238" s="144" t="s">
        <v>122</v>
      </c>
    </row>
    <row r="239" spans="2:65" s="1" customFormat="1" ht="37.9" customHeight="1" x14ac:dyDescent="0.2">
      <c r="B239" s="31"/>
      <c r="C239" s="126" t="s">
        <v>380</v>
      </c>
      <c r="D239" s="126" t="s">
        <v>124</v>
      </c>
      <c r="E239" s="127" t="s">
        <v>381</v>
      </c>
      <c r="F239" s="128" t="s">
        <v>382</v>
      </c>
      <c r="G239" s="129" t="s">
        <v>127</v>
      </c>
      <c r="H239" s="130">
        <v>8131</v>
      </c>
      <c r="I239" s="131"/>
      <c r="J239" s="130">
        <f>ROUND(I239*H239,2)</f>
        <v>0</v>
      </c>
      <c r="K239" s="128" t="s">
        <v>128</v>
      </c>
      <c r="L239" s="31"/>
      <c r="M239" s="132" t="s">
        <v>19</v>
      </c>
      <c r="N239" s="133" t="s">
        <v>44</v>
      </c>
      <c r="P239" s="134">
        <f>O239*H239</f>
        <v>0</v>
      </c>
      <c r="Q239" s="134">
        <v>0</v>
      </c>
      <c r="R239" s="134">
        <f>Q239*H239</f>
        <v>0</v>
      </c>
      <c r="S239" s="134">
        <v>0</v>
      </c>
      <c r="T239" s="135">
        <f>S239*H239</f>
        <v>0</v>
      </c>
      <c r="AR239" s="136" t="s">
        <v>129</v>
      </c>
      <c r="AT239" s="136" t="s">
        <v>124</v>
      </c>
      <c r="AU239" s="136" t="s">
        <v>82</v>
      </c>
      <c r="AY239" s="16" t="s">
        <v>122</v>
      </c>
      <c r="BE239" s="137">
        <f>IF(N239="základní",J239,0)</f>
        <v>0</v>
      </c>
      <c r="BF239" s="137">
        <f>IF(N239="snížená",J239,0)</f>
        <v>0</v>
      </c>
      <c r="BG239" s="137">
        <f>IF(N239="zákl. přenesená",J239,0)</f>
        <v>0</v>
      </c>
      <c r="BH239" s="137">
        <f>IF(N239="sníž. přenesená",J239,0)</f>
        <v>0</v>
      </c>
      <c r="BI239" s="137">
        <f>IF(N239="nulová",J239,0)</f>
        <v>0</v>
      </c>
      <c r="BJ239" s="16" t="s">
        <v>12</v>
      </c>
      <c r="BK239" s="137">
        <f>ROUND(I239*H239,2)</f>
        <v>0</v>
      </c>
      <c r="BL239" s="16" t="s">
        <v>129</v>
      </c>
      <c r="BM239" s="136" t="s">
        <v>383</v>
      </c>
    </row>
    <row r="240" spans="2:65" s="1" customFormat="1" x14ac:dyDescent="0.2">
      <c r="B240" s="31"/>
      <c r="D240" s="138" t="s">
        <v>131</v>
      </c>
      <c r="F240" s="139" t="s">
        <v>384</v>
      </c>
      <c r="I240" s="140"/>
      <c r="L240" s="31"/>
      <c r="M240" s="141"/>
      <c r="T240" s="52"/>
      <c r="AT240" s="16" t="s">
        <v>131</v>
      </c>
      <c r="AU240" s="16" t="s">
        <v>82</v>
      </c>
    </row>
    <row r="241" spans="2:65" s="12" customFormat="1" ht="22.5" x14ac:dyDescent="0.2">
      <c r="B241" s="142"/>
      <c r="D241" s="143" t="s">
        <v>133</v>
      </c>
      <c r="E241" s="144" t="s">
        <v>19</v>
      </c>
      <c r="F241" s="145" t="s">
        <v>385</v>
      </c>
      <c r="H241" s="146">
        <v>5008</v>
      </c>
      <c r="I241" s="147"/>
      <c r="L241" s="142"/>
      <c r="M241" s="148"/>
      <c r="T241" s="149"/>
      <c r="AT241" s="144" t="s">
        <v>133</v>
      </c>
      <c r="AU241" s="144" t="s">
        <v>82</v>
      </c>
      <c r="AV241" s="12" t="s">
        <v>82</v>
      </c>
      <c r="AW241" s="12" t="s">
        <v>35</v>
      </c>
      <c r="AX241" s="12" t="s">
        <v>73</v>
      </c>
      <c r="AY241" s="144" t="s">
        <v>122</v>
      </c>
    </row>
    <row r="242" spans="2:65" s="12" customFormat="1" ht="22.5" x14ac:dyDescent="0.2">
      <c r="B242" s="142"/>
      <c r="D242" s="143" t="s">
        <v>133</v>
      </c>
      <c r="E242" s="144" t="s">
        <v>19</v>
      </c>
      <c r="F242" s="145" t="s">
        <v>386</v>
      </c>
      <c r="H242" s="146">
        <v>2647</v>
      </c>
      <c r="I242" s="147"/>
      <c r="L242" s="142"/>
      <c r="M242" s="148"/>
      <c r="T242" s="149"/>
      <c r="AT242" s="144" t="s">
        <v>133</v>
      </c>
      <c r="AU242" s="144" t="s">
        <v>82</v>
      </c>
      <c r="AV242" s="12" t="s">
        <v>82</v>
      </c>
      <c r="AW242" s="12" t="s">
        <v>35</v>
      </c>
      <c r="AX242" s="12" t="s">
        <v>73</v>
      </c>
      <c r="AY242" s="144" t="s">
        <v>122</v>
      </c>
    </row>
    <row r="243" spans="2:65" s="12" customFormat="1" ht="22.5" x14ac:dyDescent="0.2">
      <c r="B243" s="142"/>
      <c r="D243" s="143" t="s">
        <v>133</v>
      </c>
      <c r="E243" s="144" t="s">
        <v>19</v>
      </c>
      <c r="F243" s="145" t="s">
        <v>387</v>
      </c>
      <c r="H243" s="146">
        <v>476</v>
      </c>
      <c r="I243" s="147"/>
      <c r="L243" s="142"/>
      <c r="M243" s="148"/>
      <c r="T243" s="149"/>
      <c r="AT243" s="144" t="s">
        <v>133</v>
      </c>
      <c r="AU243" s="144" t="s">
        <v>82</v>
      </c>
      <c r="AV243" s="12" t="s">
        <v>82</v>
      </c>
      <c r="AW243" s="12" t="s">
        <v>35</v>
      </c>
      <c r="AX243" s="12" t="s">
        <v>73</v>
      </c>
      <c r="AY243" s="144" t="s">
        <v>122</v>
      </c>
    </row>
    <row r="244" spans="2:65" s="1" customFormat="1" ht="49.15" customHeight="1" x14ac:dyDescent="0.2">
      <c r="B244" s="31"/>
      <c r="C244" s="126" t="s">
        <v>388</v>
      </c>
      <c r="D244" s="126" t="s">
        <v>124</v>
      </c>
      <c r="E244" s="127" t="s">
        <v>389</v>
      </c>
      <c r="F244" s="128" t="s">
        <v>390</v>
      </c>
      <c r="G244" s="129" t="s">
        <v>127</v>
      </c>
      <c r="H244" s="130">
        <v>7870</v>
      </c>
      <c r="I244" s="131"/>
      <c r="J244" s="130">
        <f>ROUND(I244*H244,2)</f>
        <v>0</v>
      </c>
      <c r="K244" s="128" t="s">
        <v>128</v>
      </c>
      <c r="L244" s="31"/>
      <c r="M244" s="132" t="s">
        <v>19</v>
      </c>
      <c r="N244" s="133" t="s">
        <v>44</v>
      </c>
      <c r="P244" s="134">
        <f>O244*H244</f>
        <v>0</v>
      </c>
      <c r="Q244" s="134">
        <v>0</v>
      </c>
      <c r="R244" s="134">
        <f>Q244*H244</f>
        <v>0</v>
      </c>
      <c r="S244" s="134">
        <v>0</v>
      </c>
      <c r="T244" s="135">
        <f>S244*H244</f>
        <v>0</v>
      </c>
      <c r="AR244" s="136" t="s">
        <v>129</v>
      </c>
      <c r="AT244" s="136" t="s">
        <v>124</v>
      </c>
      <c r="AU244" s="136" t="s">
        <v>82</v>
      </c>
      <c r="AY244" s="16" t="s">
        <v>122</v>
      </c>
      <c r="BE244" s="137">
        <f>IF(N244="základní",J244,0)</f>
        <v>0</v>
      </c>
      <c r="BF244" s="137">
        <f>IF(N244="snížená",J244,0)</f>
        <v>0</v>
      </c>
      <c r="BG244" s="137">
        <f>IF(N244="zákl. přenesená",J244,0)</f>
        <v>0</v>
      </c>
      <c r="BH244" s="137">
        <f>IF(N244="sníž. přenesená",J244,0)</f>
        <v>0</v>
      </c>
      <c r="BI244" s="137">
        <f>IF(N244="nulová",J244,0)</f>
        <v>0</v>
      </c>
      <c r="BJ244" s="16" t="s">
        <v>12</v>
      </c>
      <c r="BK244" s="137">
        <f>ROUND(I244*H244,2)</f>
        <v>0</v>
      </c>
      <c r="BL244" s="16" t="s">
        <v>129</v>
      </c>
      <c r="BM244" s="136" t="s">
        <v>391</v>
      </c>
    </row>
    <row r="245" spans="2:65" s="1" customFormat="1" x14ac:dyDescent="0.2">
      <c r="B245" s="31"/>
      <c r="D245" s="138" t="s">
        <v>131</v>
      </c>
      <c r="F245" s="139" t="s">
        <v>392</v>
      </c>
      <c r="I245" s="140"/>
      <c r="L245" s="31"/>
      <c r="M245" s="141"/>
      <c r="T245" s="52"/>
      <c r="AT245" s="16" t="s">
        <v>131</v>
      </c>
      <c r="AU245" s="16" t="s">
        <v>82</v>
      </c>
    </row>
    <row r="246" spans="2:65" s="12" customFormat="1" x14ac:dyDescent="0.2">
      <c r="B246" s="142"/>
      <c r="D246" s="143" t="s">
        <v>133</v>
      </c>
      <c r="E246" s="144" t="s">
        <v>19</v>
      </c>
      <c r="F246" s="145" t="s">
        <v>393</v>
      </c>
      <c r="H246" s="146">
        <v>4880</v>
      </c>
      <c r="I246" s="147"/>
      <c r="L246" s="142"/>
      <c r="M246" s="148"/>
      <c r="T246" s="149"/>
      <c r="AT246" s="144" t="s">
        <v>133</v>
      </c>
      <c r="AU246" s="144" t="s">
        <v>82</v>
      </c>
      <c r="AV246" s="12" t="s">
        <v>82</v>
      </c>
      <c r="AW246" s="12" t="s">
        <v>35</v>
      </c>
      <c r="AX246" s="12" t="s">
        <v>73</v>
      </c>
      <c r="AY246" s="144" t="s">
        <v>122</v>
      </c>
    </row>
    <row r="247" spans="2:65" s="12" customFormat="1" x14ac:dyDescent="0.2">
      <c r="B247" s="142"/>
      <c r="D247" s="143" t="s">
        <v>133</v>
      </c>
      <c r="E247" s="144" t="s">
        <v>19</v>
      </c>
      <c r="F247" s="145" t="s">
        <v>394</v>
      </c>
      <c r="H247" s="146">
        <v>2555</v>
      </c>
      <c r="I247" s="147"/>
      <c r="L247" s="142"/>
      <c r="M247" s="148"/>
      <c r="T247" s="149"/>
      <c r="AT247" s="144" t="s">
        <v>133</v>
      </c>
      <c r="AU247" s="144" t="s">
        <v>82</v>
      </c>
      <c r="AV247" s="12" t="s">
        <v>82</v>
      </c>
      <c r="AW247" s="12" t="s">
        <v>35</v>
      </c>
      <c r="AX247" s="12" t="s">
        <v>73</v>
      </c>
      <c r="AY247" s="144" t="s">
        <v>122</v>
      </c>
    </row>
    <row r="248" spans="2:65" s="12" customFormat="1" x14ac:dyDescent="0.2">
      <c r="B248" s="142"/>
      <c r="D248" s="143" t="s">
        <v>133</v>
      </c>
      <c r="E248" s="144" t="s">
        <v>19</v>
      </c>
      <c r="F248" s="145" t="s">
        <v>395</v>
      </c>
      <c r="H248" s="146">
        <v>435</v>
      </c>
      <c r="I248" s="147"/>
      <c r="L248" s="142"/>
      <c r="M248" s="148"/>
      <c r="T248" s="149"/>
      <c r="AT248" s="144" t="s">
        <v>133</v>
      </c>
      <c r="AU248" s="144" t="s">
        <v>82</v>
      </c>
      <c r="AV248" s="12" t="s">
        <v>82</v>
      </c>
      <c r="AW248" s="12" t="s">
        <v>35</v>
      </c>
      <c r="AX248" s="12" t="s">
        <v>73</v>
      </c>
      <c r="AY248" s="144" t="s">
        <v>122</v>
      </c>
    </row>
    <row r="249" spans="2:65" s="1" customFormat="1" ht="37.9" customHeight="1" x14ac:dyDescent="0.2">
      <c r="B249" s="31"/>
      <c r="C249" s="126" t="s">
        <v>396</v>
      </c>
      <c r="D249" s="126" t="s">
        <v>124</v>
      </c>
      <c r="E249" s="127" t="s">
        <v>397</v>
      </c>
      <c r="F249" s="128" t="s">
        <v>398</v>
      </c>
      <c r="G249" s="129" t="s">
        <v>127</v>
      </c>
      <c r="H249" s="130">
        <v>40</v>
      </c>
      <c r="I249" s="131"/>
      <c r="J249" s="130">
        <f>ROUND(I249*H249,2)</f>
        <v>0</v>
      </c>
      <c r="K249" s="128" t="s">
        <v>128</v>
      </c>
      <c r="L249" s="31"/>
      <c r="M249" s="132" t="s">
        <v>19</v>
      </c>
      <c r="N249" s="133" t="s">
        <v>44</v>
      </c>
      <c r="P249" s="134">
        <f>O249*H249</f>
        <v>0</v>
      </c>
      <c r="Q249" s="134">
        <v>0</v>
      </c>
      <c r="R249" s="134">
        <f>Q249*H249</f>
        <v>0</v>
      </c>
      <c r="S249" s="134">
        <v>0</v>
      </c>
      <c r="T249" s="135">
        <f>S249*H249</f>
        <v>0</v>
      </c>
      <c r="AR249" s="136" t="s">
        <v>129</v>
      </c>
      <c r="AT249" s="136" t="s">
        <v>124</v>
      </c>
      <c r="AU249" s="136" t="s">
        <v>82</v>
      </c>
      <c r="AY249" s="16" t="s">
        <v>122</v>
      </c>
      <c r="BE249" s="137">
        <f>IF(N249="základní",J249,0)</f>
        <v>0</v>
      </c>
      <c r="BF249" s="137">
        <f>IF(N249="snížená",J249,0)</f>
        <v>0</v>
      </c>
      <c r="BG249" s="137">
        <f>IF(N249="zákl. přenesená",J249,0)</f>
        <v>0</v>
      </c>
      <c r="BH249" s="137">
        <f>IF(N249="sníž. přenesená",J249,0)</f>
        <v>0</v>
      </c>
      <c r="BI249" s="137">
        <f>IF(N249="nulová",J249,0)</f>
        <v>0</v>
      </c>
      <c r="BJ249" s="16" t="s">
        <v>12</v>
      </c>
      <c r="BK249" s="137">
        <f>ROUND(I249*H249,2)</f>
        <v>0</v>
      </c>
      <c r="BL249" s="16" t="s">
        <v>129</v>
      </c>
      <c r="BM249" s="136" t="s">
        <v>399</v>
      </c>
    </row>
    <row r="250" spans="2:65" s="1" customFormat="1" x14ac:dyDescent="0.2">
      <c r="B250" s="31"/>
      <c r="D250" s="138" t="s">
        <v>131</v>
      </c>
      <c r="F250" s="139" t="s">
        <v>400</v>
      </c>
      <c r="I250" s="140"/>
      <c r="L250" s="31"/>
      <c r="M250" s="141"/>
      <c r="T250" s="52"/>
      <c r="AT250" s="16" t="s">
        <v>131</v>
      </c>
      <c r="AU250" s="16" t="s">
        <v>82</v>
      </c>
    </row>
    <row r="251" spans="2:65" s="12" customFormat="1" x14ac:dyDescent="0.2">
      <c r="B251" s="142"/>
      <c r="D251" s="143" t="s">
        <v>133</v>
      </c>
      <c r="E251" s="144" t="s">
        <v>19</v>
      </c>
      <c r="F251" s="145" t="s">
        <v>401</v>
      </c>
      <c r="H251" s="146">
        <v>30</v>
      </c>
      <c r="I251" s="147"/>
      <c r="L251" s="142"/>
      <c r="M251" s="148"/>
      <c r="T251" s="149"/>
      <c r="AT251" s="144" t="s">
        <v>133</v>
      </c>
      <c r="AU251" s="144" t="s">
        <v>82</v>
      </c>
      <c r="AV251" s="12" t="s">
        <v>82</v>
      </c>
      <c r="AW251" s="12" t="s">
        <v>35</v>
      </c>
      <c r="AX251" s="12" t="s">
        <v>73</v>
      </c>
      <c r="AY251" s="144" t="s">
        <v>122</v>
      </c>
    </row>
    <row r="252" spans="2:65" s="12" customFormat="1" x14ac:dyDescent="0.2">
      <c r="B252" s="142"/>
      <c r="D252" s="143" t="s">
        <v>133</v>
      </c>
      <c r="E252" s="144" t="s">
        <v>19</v>
      </c>
      <c r="F252" s="145" t="s">
        <v>402</v>
      </c>
      <c r="H252" s="146">
        <v>10</v>
      </c>
      <c r="I252" s="147"/>
      <c r="L252" s="142"/>
      <c r="M252" s="148"/>
      <c r="T252" s="149"/>
      <c r="AT252" s="144" t="s">
        <v>133</v>
      </c>
      <c r="AU252" s="144" t="s">
        <v>82</v>
      </c>
      <c r="AV252" s="12" t="s">
        <v>82</v>
      </c>
      <c r="AW252" s="12" t="s">
        <v>35</v>
      </c>
      <c r="AX252" s="12" t="s">
        <v>73</v>
      </c>
      <c r="AY252" s="144" t="s">
        <v>122</v>
      </c>
    </row>
    <row r="253" spans="2:65" s="1" customFormat="1" ht="24.2" customHeight="1" x14ac:dyDescent="0.2">
      <c r="B253" s="31"/>
      <c r="C253" s="126" t="s">
        <v>403</v>
      </c>
      <c r="D253" s="126" t="s">
        <v>124</v>
      </c>
      <c r="E253" s="127" t="s">
        <v>404</v>
      </c>
      <c r="F253" s="128" t="s">
        <v>405</v>
      </c>
      <c r="G253" s="129" t="s">
        <v>127</v>
      </c>
      <c r="H253" s="130">
        <v>7870</v>
      </c>
      <c r="I253" s="131"/>
      <c r="J253" s="130">
        <f>ROUND(I253*H253,2)</f>
        <v>0</v>
      </c>
      <c r="K253" s="128" t="s">
        <v>128</v>
      </c>
      <c r="L253" s="31"/>
      <c r="M253" s="132" t="s">
        <v>19</v>
      </c>
      <c r="N253" s="133" t="s">
        <v>44</v>
      </c>
      <c r="P253" s="134">
        <f>O253*H253</f>
        <v>0</v>
      </c>
      <c r="Q253" s="134">
        <v>0</v>
      </c>
      <c r="R253" s="134">
        <f>Q253*H253</f>
        <v>0</v>
      </c>
      <c r="S253" s="134">
        <v>0</v>
      </c>
      <c r="T253" s="135">
        <f>S253*H253</f>
        <v>0</v>
      </c>
      <c r="AR253" s="136" t="s">
        <v>129</v>
      </c>
      <c r="AT253" s="136" t="s">
        <v>124</v>
      </c>
      <c r="AU253" s="136" t="s">
        <v>82</v>
      </c>
      <c r="AY253" s="16" t="s">
        <v>122</v>
      </c>
      <c r="BE253" s="137">
        <f>IF(N253="základní",J253,0)</f>
        <v>0</v>
      </c>
      <c r="BF253" s="137">
        <f>IF(N253="snížená",J253,0)</f>
        <v>0</v>
      </c>
      <c r="BG253" s="137">
        <f>IF(N253="zákl. přenesená",J253,0)</f>
        <v>0</v>
      </c>
      <c r="BH253" s="137">
        <f>IF(N253="sníž. přenesená",J253,0)</f>
        <v>0</v>
      </c>
      <c r="BI253" s="137">
        <f>IF(N253="nulová",J253,0)</f>
        <v>0</v>
      </c>
      <c r="BJ253" s="16" t="s">
        <v>12</v>
      </c>
      <c r="BK253" s="137">
        <f>ROUND(I253*H253,2)</f>
        <v>0</v>
      </c>
      <c r="BL253" s="16" t="s">
        <v>129</v>
      </c>
      <c r="BM253" s="136" t="s">
        <v>406</v>
      </c>
    </row>
    <row r="254" spans="2:65" s="1" customFormat="1" x14ac:dyDescent="0.2">
      <c r="B254" s="31"/>
      <c r="D254" s="138" t="s">
        <v>131</v>
      </c>
      <c r="F254" s="139" t="s">
        <v>407</v>
      </c>
      <c r="I254" s="140"/>
      <c r="L254" s="31"/>
      <c r="M254" s="141"/>
      <c r="T254" s="52"/>
      <c r="AT254" s="16" t="s">
        <v>131</v>
      </c>
      <c r="AU254" s="16" t="s">
        <v>82</v>
      </c>
    </row>
    <row r="255" spans="2:65" s="12" customFormat="1" x14ac:dyDescent="0.2">
      <c r="B255" s="142"/>
      <c r="D255" s="143" t="s">
        <v>133</v>
      </c>
      <c r="E255" s="144" t="s">
        <v>19</v>
      </c>
      <c r="F255" s="145" t="s">
        <v>393</v>
      </c>
      <c r="H255" s="146">
        <v>4880</v>
      </c>
      <c r="I255" s="147"/>
      <c r="L255" s="142"/>
      <c r="M255" s="148"/>
      <c r="T255" s="149"/>
      <c r="AT255" s="144" t="s">
        <v>133</v>
      </c>
      <c r="AU255" s="144" t="s">
        <v>82</v>
      </c>
      <c r="AV255" s="12" t="s">
        <v>82</v>
      </c>
      <c r="AW255" s="12" t="s">
        <v>35</v>
      </c>
      <c r="AX255" s="12" t="s">
        <v>73</v>
      </c>
      <c r="AY255" s="144" t="s">
        <v>122</v>
      </c>
    </row>
    <row r="256" spans="2:65" s="12" customFormat="1" x14ac:dyDescent="0.2">
      <c r="B256" s="142"/>
      <c r="D256" s="143" t="s">
        <v>133</v>
      </c>
      <c r="E256" s="144" t="s">
        <v>19</v>
      </c>
      <c r="F256" s="145" t="s">
        <v>394</v>
      </c>
      <c r="H256" s="146">
        <v>2555</v>
      </c>
      <c r="I256" s="147"/>
      <c r="L256" s="142"/>
      <c r="M256" s="148"/>
      <c r="T256" s="149"/>
      <c r="AT256" s="144" t="s">
        <v>133</v>
      </c>
      <c r="AU256" s="144" t="s">
        <v>82</v>
      </c>
      <c r="AV256" s="12" t="s">
        <v>82</v>
      </c>
      <c r="AW256" s="12" t="s">
        <v>35</v>
      </c>
      <c r="AX256" s="12" t="s">
        <v>73</v>
      </c>
      <c r="AY256" s="144" t="s">
        <v>122</v>
      </c>
    </row>
    <row r="257" spans="2:65" s="12" customFormat="1" x14ac:dyDescent="0.2">
      <c r="B257" s="142"/>
      <c r="D257" s="143" t="s">
        <v>133</v>
      </c>
      <c r="E257" s="144" t="s">
        <v>19</v>
      </c>
      <c r="F257" s="145" t="s">
        <v>395</v>
      </c>
      <c r="H257" s="146">
        <v>435</v>
      </c>
      <c r="I257" s="147"/>
      <c r="L257" s="142"/>
      <c r="M257" s="148"/>
      <c r="T257" s="149"/>
      <c r="AT257" s="144" t="s">
        <v>133</v>
      </c>
      <c r="AU257" s="144" t="s">
        <v>82</v>
      </c>
      <c r="AV257" s="12" t="s">
        <v>82</v>
      </c>
      <c r="AW257" s="12" t="s">
        <v>35</v>
      </c>
      <c r="AX257" s="12" t="s">
        <v>73</v>
      </c>
      <c r="AY257" s="144" t="s">
        <v>122</v>
      </c>
    </row>
    <row r="258" spans="2:65" s="1" customFormat="1" ht="44.25" customHeight="1" x14ac:dyDescent="0.2">
      <c r="B258" s="31"/>
      <c r="C258" s="126" t="s">
        <v>408</v>
      </c>
      <c r="D258" s="126" t="s">
        <v>124</v>
      </c>
      <c r="E258" s="127" t="s">
        <v>409</v>
      </c>
      <c r="F258" s="128" t="s">
        <v>410</v>
      </c>
      <c r="G258" s="129" t="s">
        <v>127</v>
      </c>
      <c r="H258" s="130">
        <v>7870</v>
      </c>
      <c r="I258" s="131"/>
      <c r="J258" s="130">
        <f>ROUND(I258*H258,2)</f>
        <v>0</v>
      </c>
      <c r="K258" s="128" t="s">
        <v>128</v>
      </c>
      <c r="L258" s="31"/>
      <c r="M258" s="132" t="s">
        <v>19</v>
      </c>
      <c r="N258" s="133" t="s">
        <v>44</v>
      </c>
      <c r="P258" s="134">
        <f>O258*H258</f>
        <v>0</v>
      </c>
      <c r="Q258" s="134">
        <v>0</v>
      </c>
      <c r="R258" s="134">
        <f>Q258*H258</f>
        <v>0</v>
      </c>
      <c r="S258" s="134">
        <v>0</v>
      </c>
      <c r="T258" s="135">
        <f>S258*H258</f>
        <v>0</v>
      </c>
      <c r="AR258" s="136" t="s">
        <v>129</v>
      </c>
      <c r="AT258" s="136" t="s">
        <v>124</v>
      </c>
      <c r="AU258" s="136" t="s">
        <v>82</v>
      </c>
      <c r="AY258" s="16" t="s">
        <v>122</v>
      </c>
      <c r="BE258" s="137">
        <f>IF(N258="základní",J258,0)</f>
        <v>0</v>
      </c>
      <c r="BF258" s="137">
        <f>IF(N258="snížená",J258,0)</f>
        <v>0</v>
      </c>
      <c r="BG258" s="137">
        <f>IF(N258="zákl. přenesená",J258,0)</f>
        <v>0</v>
      </c>
      <c r="BH258" s="137">
        <f>IF(N258="sníž. přenesená",J258,0)</f>
        <v>0</v>
      </c>
      <c r="BI258" s="137">
        <f>IF(N258="nulová",J258,0)</f>
        <v>0</v>
      </c>
      <c r="BJ258" s="16" t="s">
        <v>12</v>
      </c>
      <c r="BK258" s="137">
        <f>ROUND(I258*H258,2)</f>
        <v>0</v>
      </c>
      <c r="BL258" s="16" t="s">
        <v>129</v>
      </c>
      <c r="BM258" s="136" t="s">
        <v>411</v>
      </c>
    </row>
    <row r="259" spans="2:65" s="1" customFormat="1" x14ac:dyDescent="0.2">
      <c r="B259" s="31"/>
      <c r="D259" s="138" t="s">
        <v>131</v>
      </c>
      <c r="F259" s="139" t="s">
        <v>412</v>
      </c>
      <c r="I259" s="140"/>
      <c r="L259" s="31"/>
      <c r="M259" s="141"/>
      <c r="T259" s="52"/>
      <c r="AT259" s="16" t="s">
        <v>131</v>
      </c>
      <c r="AU259" s="16" t="s">
        <v>82</v>
      </c>
    </row>
    <row r="260" spans="2:65" s="12" customFormat="1" x14ac:dyDescent="0.2">
      <c r="B260" s="142"/>
      <c r="D260" s="143" t="s">
        <v>133</v>
      </c>
      <c r="E260" s="144" t="s">
        <v>19</v>
      </c>
      <c r="F260" s="145" t="s">
        <v>393</v>
      </c>
      <c r="H260" s="146">
        <v>4880</v>
      </c>
      <c r="I260" s="147"/>
      <c r="L260" s="142"/>
      <c r="M260" s="148"/>
      <c r="T260" s="149"/>
      <c r="AT260" s="144" t="s">
        <v>133</v>
      </c>
      <c r="AU260" s="144" t="s">
        <v>82</v>
      </c>
      <c r="AV260" s="12" t="s">
        <v>82</v>
      </c>
      <c r="AW260" s="12" t="s">
        <v>35</v>
      </c>
      <c r="AX260" s="12" t="s">
        <v>73</v>
      </c>
      <c r="AY260" s="144" t="s">
        <v>122</v>
      </c>
    </row>
    <row r="261" spans="2:65" s="12" customFormat="1" x14ac:dyDescent="0.2">
      <c r="B261" s="142"/>
      <c r="D261" s="143" t="s">
        <v>133</v>
      </c>
      <c r="E261" s="144" t="s">
        <v>19</v>
      </c>
      <c r="F261" s="145" t="s">
        <v>394</v>
      </c>
      <c r="H261" s="146">
        <v>2555</v>
      </c>
      <c r="I261" s="147"/>
      <c r="L261" s="142"/>
      <c r="M261" s="148"/>
      <c r="T261" s="149"/>
      <c r="AT261" s="144" t="s">
        <v>133</v>
      </c>
      <c r="AU261" s="144" t="s">
        <v>82</v>
      </c>
      <c r="AV261" s="12" t="s">
        <v>82</v>
      </c>
      <c r="AW261" s="12" t="s">
        <v>35</v>
      </c>
      <c r="AX261" s="12" t="s">
        <v>73</v>
      </c>
      <c r="AY261" s="144" t="s">
        <v>122</v>
      </c>
    </row>
    <row r="262" spans="2:65" s="12" customFormat="1" x14ac:dyDescent="0.2">
      <c r="B262" s="142"/>
      <c r="D262" s="143" t="s">
        <v>133</v>
      </c>
      <c r="E262" s="144" t="s">
        <v>19</v>
      </c>
      <c r="F262" s="145" t="s">
        <v>395</v>
      </c>
      <c r="H262" s="146">
        <v>435</v>
      </c>
      <c r="I262" s="147"/>
      <c r="L262" s="142"/>
      <c r="M262" s="148"/>
      <c r="T262" s="149"/>
      <c r="AT262" s="144" t="s">
        <v>133</v>
      </c>
      <c r="AU262" s="144" t="s">
        <v>82</v>
      </c>
      <c r="AV262" s="12" t="s">
        <v>82</v>
      </c>
      <c r="AW262" s="12" t="s">
        <v>35</v>
      </c>
      <c r="AX262" s="12" t="s">
        <v>73</v>
      </c>
      <c r="AY262" s="144" t="s">
        <v>122</v>
      </c>
    </row>
    <row r="263" spans="2:65" s="1" customFormat="1" ht="24.2" customHeight="1" x14ac:dyDescent="0.2">
      <c r="B263" s="31"/>
      <c r="C263" s="126" t="s">
        <v>413</v>
      </c>
      <c r="D263" s="126" t="s">
        <v>124</v>
      </c>
      <c r="E263" s="127" t="s">
        <v>414</v>
      </c>
      <c r="F263" s="128" t="s">
        <v>415</v>
      </c>
      <c r="G263" s="129" t="s">
        <v>127</v>
      </c>
      <c r="H263" s="130">
        <v>7870</v>
      </c>
      <c r="I263" s="131"/>
      <c r="J263" s="130">
        <f>ROUND(I263*H263,2)</f>
        <v>0</v>
      </c>
      <c r="K263" s="128" t="s">
        <v>128</v>
      </c>
      <c r="L263" s="31"/>
      <c r="M263" s="132" t="s">
        <v>19</v>
      </c>
      <c r="N263" s="133" t="s">
        <v>44</v>
      </c>
      <c r="P263" s="134">
        <f>O263*H263</f>
        <v>0</v>
      </c>
      <c r="Q263" s="134">
        <v>0</v>
      </c>
      <c r="R263" s="134">
        <f>Q263*H263</f>
        <v>0</v>
      </c>
      <c r="S263" s="134">
        <v>0</v>
      </c>
      <c r="T263" s="135">
        <f>S263*H263</f>
        <v>0</v>
      </c>
      <c r="AR263" s="136" t="s">
        <v>129</v>
      </c>
      <c r="AT263" s="136" t="s">
        <v>124</v>
      </c>
      <c r="AU263" s="136" t="s">
        <v>82</v>
      </c>
      <c r="AY263" s="16" t="s">
        <v>122</v>
      </c>
      <c r="BE263" s="137">
        <f>IF(N263="základní",J263,0)</f>
        <v>0</v>
      </c>
      <c r="BF263" s="137">
        <f>IF(N263="snížená",J263,0)</f>
        <v>0</v>
      </c>
      <c r="BG263" s="137">
        <f>IF(N263="zákl. přenesená",J263,0)</f>
        <v>0</v>
      </c>
      <c r="BH263" s="137">
        <f>IF(N263="sníž. přenesená",J263,0)</f>
        <v>0</v>
      </c>
      <c r="BI263" s="137">
        <f>IF(N263="nulová",J263,0)</f>
        <v>0</v>
      </c>
      <c r="BJ263" s="16" t="s">
        <v>12</v>
      </c>
      <c r="BK263" s="137">
        <f>ROUND(I263*H263,2)</f>
        <v>0</v>
      </c>
      <c r="BL263" s="16" t="s">
        <v>129</v>
      </c>
      <c r="BM263" s="136" t="s">
        <v>416</v>
      </c>
    </row>
    <row r="264" spans="2:65" s="1" customFormat="1" x14ac:dyDescent="0.2">
      <c r="B264" s="31"/>
      <c r="D264" s="138" t="s">
        <v>131</v>
      </c>
      <c r="F264" s="139" t="s">
        <v>417</v>
      </c>
      <c r="I264" s="140"/>
      <c r="L264" s="31"/>
      <c r="M264" s="141"/>
      <c r="T264" s="52"/>
      <c r="AT264" s="16" t="s">
        <v>131</v>
      </c>
      <c r="AU264" s="16" t="s">
        <v>82</v>
      </c>
    </row>
    <row r="265" spans="2:65" s="12" customFormat="1" x14ac:dyDescent="0.2">
      <c r="B265" s="142"/>
      <c r="D265" s="143" t="s">
        <v>133</v>
      </c>
      <c r="E265" s="144" t="s">
        <v>19</v>
      </c>
      <c r="F265" s="145" t="s">
        <v>393</v>
      </c>
      <c r="H265" s="146">
        <v>4880</v>
      </c>
      <c r="I265" s="147"/>
      <c r="L265" s="142"/>
      <c r="M265" s="148"/>
      <c r="T265" s="149"/>
      <c r="AT265" s="144" t="s">
        <v>133</v>
      </c>
      <c r="AU265" s="144" t="s">
        <v>82</v>
      </c>
      <c r="AV265" s="12" t="s">
        <v>82</v>
      </c>
      <c r="AW265" s="12" t="s">
        <v>35</v>
      </c>
      <c r="AX265" s="12" t="s">
        <v>73</v>
      </c>
      <c r="AY265" s="144" t="s">
        <v>122</v>
      </c>
    </row>
    <row r="266" spans="2:65" s="12" customFormat="1" x14ac:dyDescent="0.2">
      <c r="B266" s="142"/>
      <c r="D266" s="143" t="s">
        <v>133</v>
      </c>
      <c r="E266" s="144" t="s">
        <v>19</v>
      </c>
      <c r="F266" s="145" t="s">
        <v>394</v>
      </c>
      <c r="H266" s="146">
        <v>2555</v>
      </c>
      <c r="I266" s="147"/>
      <c r="L266" s="142"/>
      <c r="M266" s="148"/>
      <c r="T266" s="149"/>
      <c r="AT266" s="144" t="s">
        <v>133</v>
      </c>
      <c r="AU266" s="144" t="s">
        <v>82</v>
      </c>
      <c r="AV266" s="12" t="s">
        <v>82</v>
      </c>
      <c r="AW266" s="12" t="s">
        <v>35</v>
      </c>
      <c r="AX266" s="12" t="s">
        <v>73</v>
      </c>
      <c r="AY266" s="144" t="s">
        <v>122</v>
      </c>
    </row>
    <row r="267" spans="2:65" s="12" customFormat="1" x14ac:dyDescent="0.2">
      <c r="B267" s="142"/>
      <c r="D267" s="143" t="s">
        <v>133</v>
      </c>
      <c r="E267" s="144" t="s">
        <v>19</v>
      </c>
      <c r="F267" s="145" t="s">
        <v>395</v>
      </c>
      <c r="H267" s="146">
        <v>435</v>
      </c>
      <c r="I267" s="147"/>
      <c r="L267" s="142"/>
      <c r="M267" s="148"/>
      <c r="T267" s="149"/>
      <c r="AT267" s="144" t="s">
        <v>133</v>
      </c>
      <c r="AU267" s="144" t="s">
        <v>82</v>
      </c>
      <c r="AV267" s="12" t="s">
        <v>82</v>
      </c>
      <c r="AW267" s="12" t="s">
        <v>35</v>
      </c>
      <c r="AX267" s="12" t="s">
        <v>73</v>
      </c>
      <c r="AY267" s="144" t="s">
        <v>122</v>
      </c>
    </row>
    <row r="268" spans="2:65" s="1" customFormat="1" ht="49.15" customHeight="1" x14ac:dyDescent="0.2">
      <c r="B268" s="31"/>
      <c r="C268" s="126" t="s">
        <v>418</v>
      </c>
      <c r="D268" s="126" t="s">
        <v>124</v>
      </c>
      <c r="E268" s="127" t="s">
        <v>419</v>
      </c>
      <c r="F268" s="128" t="s">
        <v>420</v>
      </c>
      <c r="G268" s="129" t="s">
        <v>127</v>
      </c>
      <c r="H268" s="130">
        <v>7870</v>
      </c>
      <c r="I268" s="131"/>
      <c r="J268" s="130">
        <f>ROUND(I268*H268,2)</f>
        <v>0</v>
      </c>
      <c r="K268" s="128" t="s">
        <v>128</v>
      </c>
      <c r="L268" s="31"/>
      <c r="M268" s="132" t="s">
        <v>19</v>
      </c>
      <c r="N268" s="133" t="s">
        <v>44</v>
      </c>
      <c r="P268" s="134">
        <f>O268*H268</f>
        <v>0</v>
      </c>
      <c r="Q268" s="134">
        <v>0</v>
      </c>
      <c r="R268" s="134">
        <f>Q268*H268</f>
        <v>0</v>
      </c>
      <c r="S268" s="134">
        <v>0</v>
      </c>
      <c r="T268" s="135">
        <f>S268*H268</f>
        <v>0</v>
      </c>
      <c r="AR268" s="136" t="s">
        <v>129</v>
      </c>
      <c r="AT268" s="136" t="s">
        <v>124</v>
      </c>
      <c r="AU268" s="136" t="s">
        <v>82</v>
      </c>
      <c r="AY268" s="16" t="s">
        <v>122</v>
      </c>
      <c r="BE268" s="137">
        <f>IF(N268="základní",J268,0)</f>
        <v>0</v>
      </c>
      <c r="BF268" s="137">
        <f>IF(N268="snížená",J268,0)</f>
        <v>0</v>
      </c>
      <c r="BG268" s="137">
        <f>IF(N268="zákl. přenesená",J268,0)</f>
        <v>0</v>
      </c>
      <c r="BH268" s="137">
        <f>IF(N268="sníž. přenesená",J268,0)</f>
        <v>0</v>
      </c>
      <c r="BI268" s="137">
        <f>IF(N268="nulová",J268,0)</f>
        <v>0</v>
      </c>
      <c r="BJ268" s="16" t="s">
        <v>12</v>
      </c>
      <c r="BK268" s="137">
        <f>ROUND(I268*H268,2)</f>
        <v>0</v>
      </c>
      <c r="BL268" s="16" t="s">
        <v>129</v>
      </c>
      <c r="BM268" s="136" t="s">
        <v>421</v>
      </c>
    </row>
    <row r="269" spans="2:65" s="1" customFormat="1" x14ac:dyDescent="0.2">
      <c r="B269" s="31"/>
      <c r="D269" s="138" t="s">
        <v>131</v>
      </c>
      <c r="F269" s="139" t="s">
        <v>422</v>
      </c>
      <c r="I269" s="140"/>
      <c r="L269" s="31"/>
      <c r="M269" s="141"/>
      <c r="T269" s="52"/>
      <c r="AT269" s="16" t="s">
        <v>131</v>
      </c>
      <c r="AU269" s="16" t="s">
        <v>82</v>
      </c>
    </row>
    <row r="270" spans="2:65" s="12" customFormat="1" x14ac:dyDescent="0.2">
      <c r="B270" s="142"/>
      <c r="D270" s="143" t="s">
        <v>133</v>
      </c>
      <c r="E270" s="144" t="s">
        <v>19</v>
      </c>
      <c r="F270" s="145" t="s">
        <v>393</v>
      </c>
      <c r="H270" s="146">
        <v>4880</v>
      </c>
      <c r="I270" s="147"/>
      <c r="L270" s="142"/>
      <c r="M270" s="148"/>
      <c r="T270" s="149"/>
      <c r="AT270" s="144" t="s">
        <v>133</v>
      </c>
      <c r="AU270" s="144" t="s">
        <v>82</v>
      </c>
      <c r="AV270" s="12" t="s">
        <v>82</v>
      </c>
      <c r="AW270" s="12" t="s">
        <v>35</v>
      </c>
      <c r="AX270" s="12" t="s">
        <v>73</v>
      </c>
      <c r="AY270" s="144" t="s">
        <v>122</v>
      </c>
    </row>
    <row r="271" spans="2:65" s="12" customFormat="1" x14ac:dyDescent="0.2">
      <c r="B271" s="142"/>
      <c r="D271" s="143" t="s">
        <v>133</v>
      </c>
      <c r="E271" s="144" t="s">
        <v>19</v>
      </c>
      <c r="F271" s="145" t="s">
        <v>394</v>
      </c>
      <c r="H271" s="146">
        <v>2555</v>
      </c>
      <c r="I271" s="147"/>
      <c r="L271" s="142"/>
      <c r="M271" s="148"/>
      <c r="T271" s="149"/>
      <c r="AT271" s="144" t="s">
        <v>133</v>
      </c>
      <c r="AU271" s="144" t="s">
        <v>82</v>
      </c>
      <c r="AV271" s="12" t="s">
        <v>82</v>
      </c>
      <c r="AW271" s="12" t="s">
        <v>35</v>
      </c>
      <c r="AX271" s="12" t="s">
        <v>73</v>
      </c>
      <c r="AY271" s="144" t="s">
        <v>122</v>
      </c>
    </row>
    <row r="272" spans="2:65" s="12" customFormat="1" x14ac:dyDescent="0.2">
      <c r="B272" s="142"/>
      <c r="D272" s="143" t="s">
        <v>133</v>
      </c>
      <c r="E272" s="144" t="s">
        <v>19</v>
      </c>
      <c r="F272" s="145" t="s">
        <v>395</v>
      </c>
      <c r="H272" s="146">
        <v>435</v>
      </c>
      <c r="I272" s="147"/>
      <c r="L272" s="142"/>
      <c r="M272" s="148"/>
      <c r="T272" s="149"/>
      <c r="AT272" s="144" t="s">
        <v>133</v>
      </c>
      <c r="AU272" s="144" t="s">
        <v>82</v>
      </c>
      <c r="AV272" s="12" t="s">
        <v>82</v>
      </c>
      <c r="AW272" s="12" t="s">
        <v>35</v>
      </c>
      <c r="AX272" s="12" t="s">
        <v>73</v>
      </c>
      <c r="AY272" s="144" t="s">
        <v>122</v>
      </c>
    </row>
    <row r="273" spans="2:65" s="1" customFormat="1" ht="24.2" customHeight="1" x14ac:dyDescent="0.2">
      <c r="B273" s="31"/>
      <c r="C273" s="126" t="s">
        <v>423</v>
      </c>
      <c r="D273" s="126" t="s">
        <v>124</v>
      </c>
      <c r="E273" s="127" t="s">
        <v>424</v>
      </c>
      <c r="F273" s="128" t="s">
        <v>425</v>
      </c>
      <c r="G273" s="129" t="s">
        <v>127</v>
      </c>
      <c r="H273" s="130">
        <v>310</v>
      </c>
      <c r="I273" s="131"/>
      <c r="J273" s="130">
        <f>ROUND(I273*H273,2)</f>
        <v>0</v>
      </c>
      <c r="K273" s="128" t="s">
        <v>128</v>
      </c>
      <c r="L273" s="31"/>
      <c r="M273" s="132" t="s">
        <v>19</v>
      </c>
      <c r="N273" s="133" t="s">
        <v>44</v>
      </c>
      <c r="P273" s="134">
        <f>O273*H273</f>
        <v>0</v>
      </c>
      <c r="Q273" s="134">
        <v>0</v>
      </c>
      <c r="R273" s="134">
        <f>Q273*H273</f>
        <v>0</v>
      </c>
      <c r="S273" s="134">
        <v>0</v>
      </c>
      <c r="T273" s="135">
        <f>S273*H273</f>
        <v>0</v>
      </c>
      <c r="AR273" s="136" t="s">
        <v>129</v>
      </c>
      <c r="AT273" s="136" t="s">
        <v>124</v>
      </c>
      <c r="AU273" s="136" t="s">
        <v>82</v>
      </c>
      <c r="AY273" s="16" t="s">
        <v>122</v>
      </c>
      <c r="BE273" s="137">
        <f>IF(N273="základní",J273,0)</f>
        <v>0</v>
      </c>
      <c r="BF273" s="137">
        <f>IF(N273="snížená",J273,0)</f>
        <v>0</v>
      </c>
      <c r="BG273" s="137">
        <f>IF(N273="zákl. přenesená",J273,0)</f>
        <v>0</v>
      </c>
      <c r="BH273" s="137">
        <f>IF(N273="sníž. přenesená",J273,0)</f>
        <v>0</v>
      </c>
      <c r="BI273" s="137">
        <f>IF(N273="nulová",J273,0)</f>
        <v>0</v>
      </c>
      <c r="BJ273" s="16" t="s">
        <v>12</v>
      </c>
      <c r="BK273" s="137">
        <f>ROUND(I273*H273,2)</f>
        <v>0</v>
      </c>
      <c r="BL273" s="16" t="s">
        <v>129</v>
      </c>
      <c r="BM273" s="136" t="s">
        <v>426</v>
      </c>
    </row>
    <row r="274" spans="2:65" s="1" customFormat="1" x14ac:dyDescent="0.2">
      <c r="B274" s="31"/>
      <c r="D274" s="138" t="s">
        <v>131</v>
      </c>
      <c r="F274" s="139" t="s">
        <v>427</v>
      </c>
      <c r="I274" s="140"/>
      <c r="L274" s="31"/>
      <c r="M274" s="141"/>
      <c r="T274" s="52"/>
      <c r="AT274" s="16" t="s">
        <v>131</v>
      </c>
      <c r="AU274" s="16" t="s">
        <v>82</v>
      </c>
    </row>
    <row r="275" spans="2:65" s="12" customFormat="1" x14ac:dyDescent="0.2">
      <c r="B275" s="142"/>
      <c r="D275" s="143" t="s">
        <v>133</v>
      </c>
      <c r="E275" s="144" t="s">
        <v>19</v>
      </c>
      <c r="F275" s="145" t="s">
        <v>283</v>
      </c>
      <c r="H275" s="146">
        <v>250</v>
      </c>
      <c r="I275" s="147"/>
      <c r="L275" s="142"/>
      <c r="M275" s="148"/>
      <c r="T275" s="149"/>
      <c r="AT275" s="144" t="s">
        <v>133</v>
      </c>
      <c r="AU275" s="144" t="s">
        <v>82</v>
      </c>
      <c r="AV275" s="12" t="s">
        <v>82</v>
      </c>
      <c r="AW275" s="12" t="s">
        <v>35</v>
      </c>
      <c r="AX275" s="12" t="s">
        <v>73</v>
      </c>
      <c r="AY275" s="144" t="s">
        <v>122</v>
      </c>
    </row>
    <row r="276" spans="2:65" s="12" customFormat="1" x14ac:dyDescent="0.2">
      <c r="B276" s="142"/>
      <c r="D276" s="143" t="s">
        <v>133</v>
      </c>
      <c r="E276" s="144" t="s">
        <v>19</v>
      </c>
      <c r="F276" s="145" t="s">
        <v>360</v>
      </c>
      <c r="H276" s="146">
        <v>60</v>
      </c>
      <c r="I276" s="147"/>
      <c r="L276" s="142"/>
      <c r="M276" s="148"/>
      <c r="T276" s="149"/>
      <c r="AT276" s="144" t="s">
        <v>133</v>
      </c>
      <c r="AU276" s="144" t="s">
        <v>82</v>
      </c>
      <c r="AV276" s="12" t="s">
        <v>82</v>
      </c>
      <c r="AW276" s="12" t="s">
        <v>35</v>
      </c>
      <c r="AX276" s="12" t="s">
        <v>73</v>
      </c>
      <c r="AY276" s="144" t="s">
        <v>122</v>
      </c>
    </row>
    <row r="277" spans="2:65" s="1" customFormat="1" ht="24.2" customHeight="1" x14ac:dyDescent="0.2">
      <c r="B277" s="31"/>
      <c r="C277" s="126" t="s">
        <v>428</v>
      </c>
      <c r="D277" s="126" t="s">
        <v>124</v>
      </c>
      <c r="E277" s="127" t="s">
        <v>429</v>
      </c>
      <c r="F277" s="128" t="s">
        <v>430</v>
      </c>
      <c r="G277" s="129" t="s">
        <v>127</v>
      </c>
      <c r="H277" s="130">
        <v>179</v>
      </c>
      <c r="I277" s="131"/>
      <c r="J277" s="130">
        <f>ROUND(I277*H277,2)</f>
        <v>0</v>
      </c>
      <c r="K277" s="128" t="s">
        <v>128</v>
      </c>
      <c r="L277" s="31"/>
      <c r="M277" s="132" t="s">
        <v>19</v>
      </c>
      <c r="N277" s="133" t="s">
        <v>44</v>
      </c>
      <c r="P277" s="134">
        <f>O277*H277</f>
        <v>0</v>
      </c>
      <c r="Q277" s="134">
        <v>0</v>
      </c>
      <c r="R277" s="134">
        <f>Q277*H277</f>
        <v>0</v>
      </c>
      <c r="S277" s="134">
        <v>0</v>
      </c>
      <c r="T277" s="135">
        <f>S277*H277</f>
        <v>0</v>
      </c>
      <c r="AR277" s="136" t="s">
        <v>129</v>
      </c>
      <c r="AT277" s="136" t="s">
        <v>124</v>
      </c>
      <c r="AU277" s="136" t="s">
        <v>82</v>
      </c>
      <c r="AY277" s="16" t="s">
        <v>122</v>
      </c>
      <c r="BE277" s="137">
        <f>IF(N277="základní",J277,0)</f>
        <v>0</v>
      </c>
      <c r="BF277" s="137">
        <f>IF(N277="snížená",J277,0)</f>
        <v>0</v>
      </c>
      <c r="BG277" s="137">
        <f>IF(N277="zákl. přenesená",J277,0)</f>
        <v>0</v>
      </c>
      <c r="BH277" s="137">
        <f>IF(N277="sníž. přenesená",J277,0)</f>
        <v>0</v>
      </c>
      <c r="BI277" s="137">
        <f>IF(N277="nulová",J277,0)</f>
        <v>0</v>
      </c>
      <c r="BJ277" s="16" t="s">
        <v>12</v>
      </c>
      <c r="BK277" s="137">
        <f>ROUND(I277*H277,2)</f>
        <v>0</v>
      </c>
      <c r="BL277" s="16" t="s">
        <v>129</v>
      </c>
      <c r="BM277" s="136" t="s">
        <v>431</v>
      </c>
    </row>
    <row r="278" spans="2:65" s="1" customFormat="1" x14ac:dyDescent="0.2">
      <c r="B278" s="31"/>
      <c r="D278" s="138" t="s">
        <v>131</v>
      </c>
      <c r="F278" s="139" t="s">
        <v>432</v>
      </c>
      <c r="I278" s="140"/>
      <c r="L278" s="31"/>
      <c r="M278" s="141"/>
      <c r="T278" s="52"/>
      <c r="AT278" s="16" t="s">
        <v>131</v>
      </c>
      <c r="AU278" s="16" t="s">
        <v>82</v>
      </c>
    </row>
    <row r="279" spans="2:65" s="12" customFormat="1" x14ac:dyDescent="0.2">
      <c r="B279" s="142"/>
      <c r="D279" s="143" t="s">
        <v>133</v>
      </c>
      <c r="E279" s="144" t="s">
        <v>19</v>
      </c>
      <c r="F279" s="145" t="s">
        <v>366</v>
      </c>
      <c r="H279" s="146">
        <v>179</v>
      </c>
      <c r="I279" s="147"/>
      <c r="L279" s="142"/>
      <c r="M279" s="148"/>
      <c r="T279" s="149"/>
      <c r="AT279" s="144" t="s">
        <v>133</v>
      </c>
      <c r="AU279" s="144" t="s">
        <v>82</v>
      </c>
      <c r="AV279" s="12" t="s">
        <v>82</v>
      </c>
      <c r="AW279" s="12" t="s">
        <v>35</v>
      </c>
      <c r="AX279" s="12" t="s">
        <v>12</v>
      </c>
      <c r="AY279" s="144" t="s">
        <v>122</v>
      </c>
    </row>
    <row r="280" spans="2:65" s="1" customFormat="1" ht="55.5" customHeight="1" x14ac:dyDescent="0.2">
      <c r="B280" s="31"/>
      <c r="C280" s="126" t="s">
        <v>433</v>
      </c>
      <c r="D280" s="126" t="s">
        <v>124</v>
      </c>
      <c r="E280" s="127" t="s">
        <v>434</v>
      </c>
      <c r="F280" s="128" t="s">
        <v>435</v>
      </c>
      <c r="G280" s="129" t="s">
        <v>127</v>
      </c>
      <c r="H280" s="130">
        <v>160</v>
      </c>
      <c r="I280" s="131"/>
      <c r="J280" s="130">
        <f>ROUND(I280*H280,2)</f>
        <v>0</v>
      </c>
      <c r="K280" s="128" t="s">
        <v>128</v>
      </c>
      <c r="L280" s="31"/>
      <c r="M280" s="132" t="s">
        <v>19</v>
      </c>
      <c r="N280" s="133" t="s">
        <v>44</v>
      </c>
      <c r="P280" s="134">
        <f>O280*H280</f>
        <v>0</v>
      </c>
      <c r="Q280" s="134">
        <v>0.19536000000000001</v>
      </c>
      <c r="R280" s="134">
        <f>Q280*H280</f>
        <v>31.2576</v>
      </c>
      <c r="S280" s="134">
        <v>0</v>
      </c>
      <c r="T280" s="135">
        <f>S280*H280</f>
        <v>0</v>
      </c>
      <c r="AR280" s="136" t="s">
        <v>129</v>
      </c>
      <c r="AT280" s="136" t="s">
        <v>124</v>
      </c>
      <c r="AU280" s="136" t="s">
        <v>82</v>
      </c>
      <c r="AY280" s="16" t="s">
        <v>122</v>
      </c>
      <c r="BE280" s="137">
        <f>IF(N280="základní",J280,0)</f>
        <v>0</v>
      </c>
      <c r="BF280" s="137">
        <f>IF(N280="snížená",J280,0)</f>
        <v>0</v>
      </c>
      <c r="BG280" s="137">
        <f>IF(N280="zákl. přenesená",J280,0)</f>
        <v>0</v>
      </c>
      <c r="BH280" s="137">
        <f>IF(N280="sníž. přenesená",J280,0)</f>
        <v>0</v>
      </c>
      <c r="BI280" s="137">
        <f>IF(N280="nulová",J280,0)</f>
        <v>0</v>
      </c>
      <c r="BJ280" s="16" t="s">
        <v>12</v>
      </c>
      <c r="BK280" s="137">
        <f>ROUND(I280*H280,2)</f>
        <v>0</v>
      </c>
      <c r="BL280" s="16" t="s">
        <v>129</v>
      </c>
      <c r="BM280" s="136" t="s">
        <v>436</v>
      </c>
    </row>
    <row r="281" spans="2:65" s="1" customFormat="1" x14ac:dyDescent="0.2">
      <c r="B281" s="31"/>
      <c r="D281" s="138" t="s">
        <v>131</v>
      </c>
      <c r="F281" s="139" t="s">
        <v>437</v>
      </c>
      <c r="I281" s="140"/>
      <c r="L281" s="31"/>
      <c r="M281" s="141"/>
      <c r="T281" s="52"/>
      <c r="AT281" s="16" t="s">
        <v>131</v>
      </c>
      <c r="AU281" s="16" t="s">
        <v>82</v>
      </c>
    </row>
    <row r="282" spans="2:65" s="12" customFormat="1" x14ac:dyDescent="0.2">
      <c r="B282" s="142"/>
      <c r="D282" s="143" t="s">
        <v>133</v>
      </c>
      <c r="E282" s="144" t="s">
        <v>19</v>
      </c>
      <c r="F282" s="145" t="s">
        <v>438</v>
      </c>
      <c r="H282" s="146">
        <v>160</v>
      </c>
      <c r="I282" s="147"/>
      <c r="L282" s="142"/>
      <c r="M282" s="148"/>
      <c r="T282" s="149"/>
      <c r="AT282" s="144" t="s">
        <v>133</v>
      </c>
      <c r="AU282" s="144" t="s">
        <v>82</v>
      </c>
      <c r="AV282" s="12" t="s">
        <v>82</v>
      </c>
      <c r="AW282" s="12" t="s">
        <v>35</v>
      </c>
      <c r="AX282" s="12" t="s">
        <v>12</v>
      </c>
      <c r="AY282" s="144" t="s">
        <v>122</v>
      </c>
    </row>
    <row r="283" spans="2:65" s="1" customFormat="1" ht="16.5" customHeight="1" x14ac:dyDescent="0.2">
      <c r="B283" s="31"/>
      <c r="C283" s="156" t="s">
        <v>439</v>
      </c>
      <c r="D283" s="156" t="s">
        <v>250</v>
      </c>
      <c r="E283" s="157" t="s">
        <v>440</v>
      </c>
      <c r="F283" s="158" t="s">
        <v>441</v>
      </c>
      <c r="G283" s="159" t="s">
        <v>127</v>
      </c>
      <c r="H283" s="160">
        <v>162</v>
      </c>
      <c r="I283" s="161"/>
      <c r="J283" s="160">
        <f>ROUND(I283*H283,2)</f>
        <v>0</v>
      </c>
      <c r="K283" s="158" t="s">
        <v>128</v>
      </c>
      <c r="L283" s="162"/>
      <c r="M283" s="163" t="s">
        <v>19</v>
      </c>
      <c r="N283" s="164" t="s">
        <v>44</v>
      </c>
      <c r="P283" s="134">
        <f>O283*H283</f>
        <v>0</v>
      </c>
      <c r="Q283" s="134">
        <v>0.41699999999999998</v>
      </c>
      <c r="R283" s="134">
        <f>Q283*H283</f>
        <v>67.554000000000002</v>
      </c>
      <c r="S283" s="134">
        <v>0</v>
      </c>
      <c r="T283" s="135">
        <f>S283*H283</f>
        <v>0</v>
      </c>
      <c r="AR283" s="136" t="s">
        <v>172</v>
      </c>
      <c r="AT283" s="136" t="s">
        <v>250</v>
      </c>
      <c r="AU283" s="136" t="s">
        <v>82</v>
      </c>
      <c r="AY283" s="16" t="s">
        <v>122</v>
      </c>
      <c r="BE283" s="137">
        <f>IF(N283="základní",J283,0)</f>
        <v>0</v>
      </c>
      <c r="BF283" s="137">
        <f>IF(N283="snížená",J283,0)</f>
        <v>0</v>
      </c>
      <c r="BG283" s="137">
        <f>IF(N283="zákl. přenesená",J283,0)</f>
        <v>0</v>
      </c>
      <c r="BH283" s="137">
        <f>IF(N283="sníž. přenesená",J283,0)</f>
        <v>0</v>
      </c>
      <c r="BI283" s="137">
        <f>IF(N283="nulová",J283,0)</f>
        <v>0</v>
      </c>
      <c r="BJ283" s="16" t="s">
        <v>12</v>
      </c>
      <c r="BK283" s="137">
        <f>ROUND(I283*H283,2)</f>
        <v>0</v>
      </c>
      <c r="BL283" s="16" t="s">
        <v>129</v>
      </c>
      <c r="BM283" s="136" t="s">
        <v>442</v>
      </c>
    </row>
    <row r="284" spans="2:65" s="12" customFormat="1" x14ac:dyDescent="0.2">
      <c r="B284" s="142"/>
      <c r="D284" s="143" t="s">
        <v>133</v>
      </c>
      <c r="F284" s="145" t="s">
        <v>443</v>
      </c>
      <c r="H284" s="146">
        <v>162</v>
      </c>
      <c r="I284" s="147"/>
      <c r="L284" s="142"/>
      <c r="M284" s="148"/>
      <c r="T284" s="149"/>
      <c r="AT284" s="144" t="s">
        <v>133</v>
      </c>
      <c r="AU284" s="144" t="s">
        <v>82</v>
      </c>
      <c r="AV284" s="12" t="s">
        <v>82</v>
      </c>
      <c r="AW284" s="12" t="s">
        <v>4</v>
      </c>
      <c r="AX284" s="12" t="s">
        <v>12</v>
      </c>
      <c r="AY284" s="144" t="s">
        <v>122</v>
      </c>
    </row>
    <row r="285" spans="2:65" s="1" customFormat="1" ht="55.5" customHeight="1" x14ac:dyDescent="0.2">
      <c r="B285" s="31"/>
      <c r="C285" s="126" t="s">
        <v>444</v>
      </c>
      <c r="D285" s="126" t="s">
        <v>124</v>
      </c>
      <c r="E285" s="127" t="s">
        <v>445</v>
      </c>
      <c r="F285" s="128" t="s">
        <v>446</v>
      </c>
      <c r="G285" s="129" t="s">
        <v>127</v>
      </c>
      <c r="H285" s="130">
        <v>40</v>
      </c>
      <c r="I285" s="131"/>
      <c r="J285" s="130">
        <f>ROUND(I285*H285,2)</f>
        <v>0</v>
      </c>
      <c r="K285" s="128" t="s">
        <v>128</v>
      </c>
      <c r="L285" s="31"/>
      <c r="M285" s="132" t="s">
        <v>19</v>
      </c>
      <c r="N285" s="133" t="s">
        <v>44</v>
      </c>
      <c r="P285" s="134">
        <f>O285*H285</f>
        <v>0</v>
      </c>
      <c r="Q285" s="134">
        <v>0.19536000000000001</v>
      </c>
      <c r="R285" s="134">
        <f>Q285*H285</f>
        <v>7.8144</v>
      </c>
      <c r="S285" s="134">
        <v>0</v>
      </c>
      <c r="T285" s="135">
        <f>S285*H285</f>
        <v>0</v>
      </c>
      <c r="AR285" s="136" t="s">
        <v>129</v>
      </c>
      <c r="AT285" s="136" t="s">
        <v>124</v>
      </c>
      <c r="AU285" s="136" t="s">
        <v>82</v>
      </c>
      <c r="AY285" s="16" t="s">
        <v>122</v>
      </c>
      <c r="BE285" s="137">
        <f>IF(N285="základní",J285,0)</f>
        <v>0</v>
      </c>
      <c r="BF285" s="137">
        <f>IF(N285="snížená",J285,0)</f>
        <v>0</v>
      </c>
      <c r="BG285" s="137">
        <f>IF(N285="zákl. přenesená",J285,0)</f>
        <v>0</v>
      </c>
      <c r="BH285" s="137">
        <f>IF(N285="sníž. přenesená",J285,0)</f>
        <v>0</v>
      </c>
      <c r="BI285" s="137">
        <f>IF(N285="nulová",J285,0)</f>
        <v>0</v>
      </c>
      <c r="BJ285" s="16" t="s">
        <v>12</v>
      </c>
      <c r="BK285" s="137">
        <f>ROUND(I285*H285,2)</f>
        <v>0</v>
      </c>
      <c r="BL285" s="16" t="s">
        <v>129</v>
      </c>
      <c r="BM285" s="136" t="s">
        <v>447</v>
      </c>
    </row>
    <row r="286" spans="2:65" s="1" customFormat="1" x14ac:dyDescent="0.2">
      <c r="B286" s="31"/>
      <c r="D286" s="138" t="s">
        <v>131</v>
      </c>
      <c r="F286" s="139" t="s">
        <v>448</v>
      </c>
      <c r="I286" s="140"/>
      <c r="L286" s="31"/>
      <c r="M286" s="141"/>
      <c r="T286" s="52"/>
      <c r="AT286" s="16" t="s">
        <v>131</v>
      </c>
      <c r="AU286" s="16" t="s">
        <v>82</v>
      </c>
    </row>
    <row r="287" spans="2:65" s="12" customFormat="1" x14ac:dyDescent="0.2">
      <c r="B287" s="142"/>
      <c r="D287" s="143" t="s">
        <v>133</v>
      </c>
      <c r="E287" s="144" t="s">
        <v>19</v>
      </c>
      <c r="F287" s="145" t="s">
        <v>401</v>
      </c>
      <c r="H287" s="146">
        <v>30</v>
      </c>
      <c r="I287" s="147"/>
      <c r="L287" s="142"/>
      <c r="M287" s="148"/>
      <c r="T287" s="149"/>
      <c r="AT287" s="144" t="s">
        <v>133</v>
      </c>
      <c r="AU287" s="144" t="s">
        <v>82</v>
      </c>
      <c r="AV287" s="12" t="s">
        <v>82</v>
      </c>
      <c r="AW287" s="12" t="s">
        <v>35</v>
      </c>
      <c r="AX287" s="12" t="s">
        <v>73</v>
      </c>
      <c r="AY287" s="144" t="s">
        <v>122</v>
      </c>
    </row>
    <row r="288" spans="2:65" s="12" customFormat="1" x14ac:dyDescent="0.2">
      <c r="B288" s="142"/>
      <c r="D288" s="143" t="s">
        <v>133</v>
      </c>
      <c r="E288" s="144" t="s">
        <v>19</v>
      </c>
      <c r="F288" s="145" t="s">
        <v>402</v>
      </c>
      <c r="H288" s="146">
        <v>10</v>
      </c>
      <c r="I288" s="147"/>
      <c r="L288" s="142"/>
      <c r="M288" s="148"/>
      <c r="T288" s="149"/>
      <c r="AT288" s="144" t="s">
        <v>133</v>
      </c>
      <c r="AU288" s="144" t="s">
        <v>82</v>
      </c>
      <c r="AV288" s="12" t="s">
        <v>82</v>
      </c>
      <c r="AW288" s="12" t="s">
        <v>35</v>
      </c>
      <c r="AX288" s="12" t="s">
        <v>73</v>
      </c>
      <c r="AY288" s="144" t="s">
        <v>122</v>
      </c>
    </row>
    <row r="289" spans="2:65" s="1" customFormat="1" ht="16.5" customHeight="1" x14ac:dyDescent="0.2">
      <c r="B289" s="31"/>
      <c r="C289" s="156" t="s">
        <v>449</v>
      </c>
      <c r="D289" s="156" t="s">
        <v>250</v>
      </c>
      <c r="E289" s="157" t="s">
        <v>450</v>
      </c>
      <c r="F289" s="158" t="s">
        <v>451</v>
      </c>
      <c r="G289" s="159" t="s">
        <v>127</v>
      </c>
      <c r="H289" s="160">
        <v>41</v>
      </c>
      <c r="I289" s="161"/>
      <c r="J289" s="160">
        <f>ROUND(I289*H289,2)</f>
        <v>0</v>
      </c>
      <c r="K289" s="158" t="s">
        <v>128</v>
      </c>
      <c r="L289" s="162"/>
      <c r="M289" s="163" t="s">
        <v>19</v>
      </c>
      <c r="N289" s="164" t="s">
        <v>44</v>
      </c>
      <c r="P289" s="134">
        <f>O289*H289</f>
        <v>0</v>
      </c>
      <c r="Q289" s="134">
        <v>0.222</v>
      </c>
      <c r="R289" s="134">
        <f>Q289*H289</f>
        <v>9.1020000000000003</v>
      </c>
      <c r="S289" s="134">
        <v>0</v>
      </c>
      <c r="T289" s="135">
        <f>S289*H289</f>
        <v>0</v>
      </c>
      <c r="AR289" s="136" t="s">
        <v>172</v>
      </c>
      <c r="AT289" s="136" t="s">
        <v>250</v>
      </c>
      <c r="AU289" s="136" t="s">
        <v>82</v>
      </c>
      <c r="AY289" s="16" t="s">
        <v>122</v>
      </c>
      <c r="BE289" s="137">
        <f>IF(N289="základní",J289,0)</f>
        <v>0</v>
      </c>
      <c r="BF289" s="137">
        <f>IF(N289="snížená",J289,0)</f>
        <v>0</v>
      </c>
      <c r="BG289" s="137">
        <f>IF(N289="zákl. přenesená",J289,0)</f>
        <v>0</v>
      </c>
      <c r="BH289" s="137">
        <f>IF(N289="sníž. přenesená",J289,0)</f>
        <v>0</v>
      </c>
      <c r="BI289" s="137">
        <f>IF(N289="nulová",J289,0)</f>
        <v>0</v>
      </c>
      <c r="BJ289" s="16" t="s">
        <v>12</v>
      </c>
      <c r="BK289" s="137">
        <f>ROUND(I289*H289,2)</f>
        <v>0</v>
      </c>
      <c r="BL289" s="16" t="s">
        <v>129</v>
      </c>
      <c r="BM289" s="136" t="s">
        <v>452</v>
      </c>
    </row>
    <row r="290" spans="2:65" s="12" customFormat="1" x14ac:dyDescent="0.2">
      <c r="B290" s="142"/>
      <c r="D290" s="143" t="s">
        <v>133</v>
      </c>
      <c r="F290" s="145" t="s">
        <v>453</v>
      </c>
      <c r="H290" s="146">
        <v>41</v>
      </c>
      <c r="I290" s="147"/>
      <c r="L290" s="142"/>
      <c r="M290" s="148"/>
      <c r="T290" s="149"/>
      <c r="AT290" s="144" t="s">
        <v>133</v>
      </c>
      <c r="AU290" s="144" t="s">
        <v>82</v>
      </c>
      <c r="AV290" s="12" t="s">
        <v>82</v>
      </c>
      <c r="AW290" s="12" t="s">
        <v>4</v>
      </c>
      <c r="AX290" s="12" t="s">
        <v>12</v>
      </c>
      <c r="AY290" s="144" t="s">
        <v>122</v>
      </c>
    </row>
    <row r="291" spans="2:65" s="11" customFormat="1" ht="22.9" customHeight="1" x14ac:dyDescent="0.2">
      <c r="B291" s="114"/>
      <c r="D291" s="115" t="s">
        <v>72</v>
      </c>
      <c r="E291" s="124" t="s">
        <v>172</v>
      </c>
      <c r="F291" s="124" t="s">
        <v>454</v>
      </c>
      <c r="I291" s="117"/>
      <c r="J291" s="125">
        <f>BK291</f>
        <v>0</v>
      </c>
      <c r="L291" s="114"/>
      <c r="M291" s="119"/>
      <c r="P291" s="120">
        <f>SUM(P292:P346)</f>
        <v>0</v>
      </c>
      <c r="R291" s="120">
        <f>SUM(R292:R346)</f>
        <v>81.269050000000007</v>
      </c>
      <c r="T291" s="121">
        <f>SUM(T292:T346)</f>
        <v>128.41999999999999</v>
      </c>
      <c r="AR291" s="115" t="s">
        <v>12</v>
      </c>
      <c r="AT291" s="122" t="s">
        <v>72</v>
      </c>
      <c r="AU291" s="122" t="s">
        <v>12</v>
      </c>
      <c r="AY291" s="115" t="s">
        <v>122</v>
      </c>
      <c r="BK291" s="123">
        <f>SUM(BK292:BK346)</f>
        <v>0</v>
      </c>
    </row>
    <row r="292" spans="2:65" s="1" customFormat="1" ht="24.2" customHeight="1" x14ac:dyDescent="0.2">
      <c r="B292" s="31"/>
      <c r="C292" s="126" t="s">
        <v>455</v>
      </c>
      <c r="D292" s="126" t="s">
        <v>124</v>
      </c>
      <c r="E292" s="127" t="s">
        <v>456</v>
      </c>
      <c r="F292" s="128" t="s">
        <v>457</v>
      </c>
      <c r="G292" s="129" t="s">
        <v>148</v>
      </c>
      <c r="H292" s="130">
        <v>80</v>
      </c>
      <c r="I292" s="131"/>
      <c r="J292" s="130">
        <f>ROUND(I292*H292,2)</f>
        <v>0</v>
      </c>
      <c r="K292" s="128" t="s">
        <v>128</v>
      </c>
      <c r="L292" s="31"/>
      <c r="M292" s="132" t="s">
        <v>19</v>
      </c>
      <c r="N292" s="133" t="s">
        <v>44</v>
      </c>
      <c r="P292" s="134">
        <f>O292*H292</f>
        <v>0</v>
      </c>
      <c r="Q292" s="134">
        <v>0</v>
      </c>
      <c r="R292" s="134">
        <f>Q292*H292</f>
        <v>0</v>
      </c>
      <c r="S292" s="134">
        <v>0.18</v>
      </c>
      <c r="T292" s="135">
        <f>S292*H292</f>
        <v>14.399999999999999</v>
      </c>
      <c r="AR292" s="136" t="s">
        <v>129</v>
      </c>
      <c r="AT292" s="136" t="s">
        <v>124</v>
      </c>
      <c r="AU292" s="136" t="s">
        <v>82</v>
      </c>
      <c r="AY292" s="16" t="s">
        <v>122</v>
      </c>
      <c r="BE292" s="137">
        <f>IF(N292="základní",J292,0)</f>
        <v>0</v>
      </c>
      <c r="BF292" s="137">
        <f>IF(N292="snížená",J292,0)</f>
        <v>0</v>
      </c>
      <c r="BG292" s="137">
        <f>IF(N292="zákl. přenesená",J292,0)</f>
        <v>0</v>
      </c>
      <c r="BH292" s="137">
        <f>IF(N292="sníž. přenesená",J292,0)</f>
        <v>0</v>
      </c>
      <c r="BI292" s="137">
        <f>IF(N292="nulová",J292,0)</f>
        <v>0</v>
      </c>
      <c r="BJ292" s="16" t="s">
        <v>12</v>
      </c>
      <c r="BK292" s="137">
        <f>ROUND(I292*H292,2)</f>
        <v>0</v>
      </c>
      <c r="BL292" s="16" t="s">
        <v>129</v>
      </c>
      <c r="BM292" s="136" t="s">
        <v>458</v>
      </c>
    </row>
    <row r="293" spans="2:65" s="1" customFormat="1" x14ac:dyDescent="0.2">
      <c r="B293" s="31"/>
      <c r="D293" s="138" t="s">
        <v>131</v>
      </c>
      <c r="F293" s="139" t="s">
        <v>459</v>
      </c>
      <c r="I293" s="140"/>
      <c r="L293" s="31"/>
      <c r="M293" s="141"/>
      <c r="T293" s="52"/>
      <c r="AT293" s="16" t="s">
        <v>131</v>
      </c>
      <c r="AU293" s="16" t="s">
        <v>82</v>
      </c>
    </row>
    <row r="294" spans="2:65" s="12" customFormat="1" x14ac:dyDescent="0.2">
      <c r="B294" s="142"/>
      <c r="D294" s="143" t="s">
        <v>133</v>
      </c>
      <c r="E294" s="144" t="s">
        <v>19</v>
      </c>
      <c r="F294" s="145" t="s">
        <v>460</v>
      </c>
      <c r="H294" s="146">
        <v>80</v>
      </c>
      <c r="I294" s="147"/>
      <c r="L294" s="142"/>
      <c r="M294" s="148"/>
      <c r="T294" s="149"/>
      <c r="AT294" s="144" t="s">
        <v>133</v>
      </c>
      <c r="AU294" s="144" t="s">
        <v>82</v>
      </c>
      <c r="AV294" s="12" t="s">
        <v>82</v>
      </c>
      <c r="AW294" s="12" t="s">
        <v>35</v>
      </c>
      <c r="AX294" s="12" t="s">
        <v>12</v>
      </c>
      <c r="AY294" s="144" t="s">
        <v>122</v>
      </c>
    </row>
    <row r="295" spans="2:65" s="1" customFormat="1" ht="24.2" customHeight="1" x14ac:dyDescent="0.2">
      <c r="B295" s="31"/>
      <c r="C295" s="126" t="s">
        <v>461</v>
      </c>
      <c r="D295" s="126" t="s">
        <v>124</v>
      </c>
      <c r="E295" s="127" t="s">
        <v>462</v>
      </c>
      <c r="F295" s="128" t="s">
        <v>463</v>
      </c>
      <c r="G295" s="129" t="s">
        <v>148</v>
      </c>
      <c r="H295" s="130">
        <v>195</v>
      </c>
      <c r="I295" s="131"/>
      <c r="J295" s="130">
        <f>ROUND(I295*H295,2)</f>
        <v>0</v>
      </c>
      <c r="K295" s="128" t="s">
        <v>128</v>
      </c>
      <c r="L295" s="31"/>
      <c r="M295" s="132" t="s">
        <v>19</v>
      </c>
      <c r="N295" s="133" t="s">
        <v>44</v>
      </c>
      <c r="P295" s="134">
        <f>O295*H295</f>
        <v>0</v>
      </c>
      <c r="Q295" s="134">
        <v>1.0000000000000001E-5</v>
      </c>
      <c r="R295" s="134">
        <f>Q295*H295</f>
        <v>1.9500000000000001E-3</v>
      </c>
      <c r="S295" s="134">
        <v>0</v>
      </c>
      <c r="T295" s="135">
        <f>S295*H295</f>
        <v>0</v>
      </c>
      <c r="AR295" s="136" t="s">
        <v>129</v>
      </c>
      <c r="AT295" s="136" t="s">
        <v>124</v>
      </c>
      <c r="AU295" s="136" t="s">
        <v>82</v>
      </c>
      <c r="AY295" s="16" t="s">
        <v>122</v>
      </c>
      <c r="BE295" s="137">
        <f>IF(N295="základní",J295,0)</f>
        <v>0</v>
      </c>
      <c r="BF295" s="137">
        <f>IF(N295="snížená",J295,0)</f>
        <v>0</v>
      </c>
      <c r="BG295" s="137">
        <f>IF(N295="zákl. přenesená",J295,0)</f>
        <v>0</v>
      </c>
      <c r="BH295" s="137">
        <f>IF(N295="sníž. přenesená",J295,0)</f>
        <v>0</v>
      </c>
      <c r="BI295" s="137">
        <f>IF(N295="nulová",J295,0)</f>
        <v>0</v>
      </c>
      <c r="BJ295" s="16" t="s">
        <v>12</v>
      </c>
      <c r="BK295" s="137">
        <f>ROUND(I295*H295,2)</f>
        <v>0</v>
      </c>
      <c r="BL295" s="16" t="s">
        <v>129</v>
      </c>
      <c r="BM295" s="136" t="s">
        <v>464</v>
      </c>
    </row>
    <row r="296" spans="2:65" s="1" customFormat="1" x14ac:dyDescent="0.2">
      <c r="B296" s="31"/>
      <c r="D296" s="138" t="s">
        <v>131</v>
      </c>
      <c r="F296" s="139" t="s">
        <v>465</v>
      </c>
      <c r="I296" s="140"/>
      <c r="L296" s="31"/>
      <c r="M296" s="141"/>
      <c r="T296" s="52"/>
      <c r="AT296" s="16" t="s">
        <v>131</v>
      </c>
      <c r="AU296" s="16" t="s">
        <v>82</v>
      </c>
    </row>
    <row r="297" spans="2:65" s="12" customFormat="1" x14ac:dyDescent="0.2">
      <c r="B297" s="142"/>
      <c r="D297" s="143" t="s">
        <v>133</v>
      </c>
      <c r="E297" s="144" t="s">
        <v>19</v>
      </c>
      <c r="F297" s="145" t="s">
        <v>466</v>
      </c>
      <c r="H297" s="146">
        <v>195</v>
      </c>
      <c r="I297" s="147"/>
      <c r="L297" s="142"/>
      <c r="M297" s="148"/>
      <c r="T297" s="149"/>
      <c r="AT297" s="144" t="s">
        <v>133</v>
      </c>
      <c r="AU297" s="144" t="s">
        <v>82</v>
      </c>
      <c r="AV297" s="12" t="s">
        <v>82</v>
      </c>
      <c r="AW297" s="12" t="s">
        <v>35</v>
      </c>
      <c r="AX297" s="12" t="s">
        <v>12</v>
      </c>
      <c r="AY297" s="144" t="s">
        <v>122</v>
      </c>
    </row>
    <row r="298" spans="2:65" s="1" customFormat="1" ht="24.2" customHeight="1" x14ac:dyDescent="0.2">
      <c r="B298" s="31"/>
      <c r="C298" s="156" t="s">
        <v>467</v>
      </c>
      <c r="D298" s="156" t="s">
        <v>250</v>
      </c>
      <c r="E298" s="157" t="s">
        <v>468</v>
      </c>
      <c r="F298" s="158" t="s">
        <v>469</v>
      </c>
      <c r="G298" s="159" t="s">
        <v>148</v>
      </c>
      <c r="H298" s="160">
        <v>201</v>
      </c>
      <c r="I298" s="161"/>
      <c r="J298" s="160">
        <f>ROUND(I298*H298,2)</f>
        <v>0</v>
      </c>
      <c r="K298" s="158" t="s">
        <v>128</v>
      </c>
      <c r="L298" s="162"/>
      <c r="M298" s="163" t="s">
        <v>19</v>
      </c>
      <c r="N298" s="164" t="s">
        <v>44</v>
      </c>
      <c r="P298" s="134">
        <f>O298*H298</f>
        <v>0</v>
      </c>
      <c r="Q298" s="134">
        <v>2.6700000000000001E-3</v>
      </c>
      <c r="R298" s="134">
        <f>Q298*H298</f>
        <v>0.53666999999999998</v>
      </c>
      <c r="S298" s="134">
        <v>0</v>
      </c>
      <c r="T298" s="135">
        <f>S298*H298</f>
        <v>0</v>
      </c>
      <c r="AR298" s="136" t="s">
        <v>172</v>
      </c>
      <c r="AT298" s="136" t="s">
        <v>250</v>
      </c>
      <c r="AU298" s="136" t="s">
        <v>82</v>
      </c>
      <c r="AY298" s="16" t="s">
        <v>122</v>
      </c>
      <c r="BE298" s="137">
        <f>IF(N298="základní",J298,0)</f>
        <v>0</v>
      </c>
      <c r="BF298" s="137">
        <f>IF(N298="snížená",J298,0)</f>
        <v>0</v>
      </c>
      <c r="BG298" s="137">
        <f>IF(N298="zákl. přenesená",J298,0)</f>
        <v>0</v>
      </c>
      <c r="BH298" s="137">
        <f>IF(N298="sníž. přenesená",J298,0)</f>
        <v>0</v>
      </c>
      <c r="BI298" s="137">
        <f>IF(N298="nulová",J298,0)</f>
        <v>0</v>
      </c>
      <c r="BJ298" s="16" t="s">
        <v>12</v>
      </c>
      <c r="BK298" s="137">
        <f>ROUND(I298*H298,2)</f>
        <v>0</v>
      </c>
      <c r="BL298" s="16" t="s">
        <v>129</v>
      </c>
      <c r="BM298" s="136" t="s">
        <v>470</v>
      </c>
    </row>
    <row r="299" spans="2:65" s="12" customFormat="1" x14ac:dyDescent="0.2">
      <c r="B299" s="142"/>
      <c r="D299" s="143" t="s">
        <v>133</v>
      </c>
      <c r="F299" s="145" t="s">
        <v>471</v>
      </c>
      <c r="H299" s="146">
        <v>201</v>
      </c>
      <c r="I299" s="147"/>
      <c r="L299" s="142"/>
      <c r="M299" s="148"/>
      <c r="T299" s="149"/>
      <c r="AT299" s="144" t="s">
        <v>133</v>
      </c>
      <c r="AU299" s="144" t="s">
        <v>82</v>
      </c>
      <c r="AV299" s="12" t="s">
        <v>82</v>
      </c>
      <c r="AW299" s="12" t="s">
        <v>4</v>
      </c>
      <c r="AX299" s="12" t="s">
        <v>12</v>
      </c>
      <c r="AY299" s="144" t="s">
        <v>122</v>
      </c>
    </row>
    <row r="300" spans="2:65" s="1" customFormat="1" ht="44.25" customHeight="1" x14ac:dyDescent="0.2">
      <c r="B300" s="31"/>
      <c r="C300" s="126" t="s">
        <v>472</v>
      </c>
      <c r="D300" s="126" t="s">
        <v>124</v>
      </c>
      <c r="E300" s="127" t="s">
        <v>473</v>
      </c>
      <c r="F300" s="128" t="s">
        <v>474</v>
      </c>
      <c r="G300" s="129" t="s">
        <v>328</v>
      </c>
      <c r="H300" s="130">
        <v>390</v>
      </c>
      <c r="I300" s="131"/>
      <c r="J300" s="130">
        <f>ROUND(I300*H300,2)</f>
        <v>0</v>
      </c>
      <c r="K300" s="128" t="s">
        <v>128</v>
      </c>
      <c r="L300" s="31"/>
      <c r="M300" s="132" t="s">
        <v>19</v>
      </c>
      <c r="N300" s="133" t="s">
        <v>44</v>
      </c>
      <c r="P300" s="134">
        <f>O300*H300</f>
        <v>0</v>
      </c>
      <c r="Q300" s="134">
        <v>0</v>
      </c>
      <c r="R300" s="134">
        <f>Q300*H300</f>
        <v>0</v>
      </c>
      <c r="S300" s="134">
        <v>0</v>
      </c>
      <c r="T300" s="135">
        <f>S300*H300</f>
        <v>0</v>
      </c>
      <c r="AR300" s="136" t="s">
        <v>129</v>
      </c>
      <c r="AT300" s="136" t="s">
        <v>124</v>
      </c>
      <c r="AU300" s="136" t="s">
        <v>82</v>
      </c>
      <c r="AY300" s="16" t="s">
        <v>122</v>
      </c>
      <c r="BE300" s="137">
        <f>IF(N300="základní",J300,0)</f>
        <v>0</v>
      </c>
      <c r="BF300" s="137">
        <f>IF(N300="snížená",J300,0)</f>
        <v>0</v>
      </c>
      <c r="BG300" s="137">
        <f>IF(N300="zákl. přenesená",J300,0)</f>
        <v>0</v>
      </c>
      <c r="BH300" s="137">
        <f>IF(N300="sníž. přenesená",J300,0)</f>
        <v>0</v>
      </c>
      <c r="BI300" s="137">
        <f>IF(N300="nulová",J300,0)</f>
        <v>0</v>
      </c>
      <c r="BJ300" s="16" t="s">
        <v>12</v>
      </c>
      <c r="BK300" s="137">
        <f>ROUND(I300*H300,2)</f>
        <v>0</v>
      </c>
      <c r="BL300" s="16" t="s">
        <v>129</v>
      </c>
      <c r="BM300" s="136" t="s">
        <v>475</v>
      </c>
    </row>
    <row r="301" spans="2:65" s="1" customFormat="1" x14ac:dyDescent="0.2">
      <c r="B301" s="31"/>
      <c r="D301" s="138" t="s">
        <v>131</v>
      </c>
      <c r="F301" s="139" t="s">
        <v>476</v>
      </c>
      <c r="I301" s="140"/>
      <c r="L301" s="31"/>
      <c r="M301" s="141"/>
      <c r="T301" s="52"/>
      <c r="AT301" s="16" t="s">
        <v>131</v>
      </c>
      <c r="AU301" s="16" t="s">
        <v>82</v>
      </c>
    </row>
    <row r="302" spans="2:65" s="12" customFormat="1" x14ac:dyDescent="0.2">
      <c r="B302" s="142"/>
      <c r="D302" s="143" t="s">
        <v>133</v>
      </c>
      <c r="E302" s="144" t="s">
        <v>19</v>
      </c>
      <c r="F302" s="145" t="s">
        <v>477</v>
      </c>
      <c r="H302" s="146">
        <v>390</v>
      </c>
      <c r="I302" s="147"/>
      <c r="L302" s="142"/>
      <c r="M302" s="148"/>
      <c r="T302" s="149"/>
      <c r="AT302" s="144" t="s">
        <v>133</v>
      </c>
      <c r="AU302" s="144" t="s">
        <v>82</v>
      </c>
      <c r="AV302" s="12" t="s">
        <v>82</v>
      </c>
      <c r="AW302" s="12" t="s">
        <v>35</v>
      </c>
      <c r="AX302" s="12" t="s">
        <v>12</v>
      </c>
      <c r="AY302" s="144" t="s">
        <v>122</v>
      </c>
    </row>
    <row r="303" spans="2:65" s="1" customFormat="1" ht="16.5" customHeight="1" x14ac:dyDescent="0.2">
      <c r="B303" s="31"/>
      <c r="C303" s="156" t="s">
        <v>478</v>
      </c>
      <c r="D303" s="156" t="s">
        <v>250</v>
      </c>
      <c r="E303" s="157" t="s">
        <v>479</v>
      </c>
      <c r="F303" s="158" t="s">
        <v>480</v>
      </c>
      <c r="G303" s="159" t="s">
        <v>328</v>
      </c>
      <c r="H303" s="160">
        <v>390</v>
      </c>
      <c r="I303" s="161"/>
      <c r="J303" s="160">
        <f>ROUND(I303*H303,2)</f>
        <v>0</v>
      </c>
      <c r="K303" s="158" t="s">
        <v>128</v>
      </c>
      <c r="L303" s="162"/>
      <c r="M303" s="163" t="s">
        <v>19</v>
      </c>
      <c r="N303" s="164" t="s">
        <v>44</v>
      </c>
      <c r="P303" s="134">
        <f>O303*H303</f>
        <v>0</v>
      </c>
      <c r="Q303" s="134">
        <v>6.4999999999999997E-4</v>
      </c>
      <c r="R303" s="134">
        <f>Q303*H303</f>
        <v>0.2535</v>
      </c>
      <c r="S303" s="134">
        <v>0</v>
      </c>
      <c r="T303" s="135">
        <f>S303*H303</f>
        <v>0</v>
      </c>
      <c r="AR303" s="136" t="s">
        <v>172</v>
      </c>
      <c r="AT303" s="136" t="s">
        <v>250</v>
      </c>
      <c r="AU303" s="136" t="s">
        <v>82</v>
      </c>
      <c r="AY303" s="16" t="s">
        <v>122</v>
      </c>
      <c r="BE303" s="137">
        <f>IF(N303="základní",J303,0)</f>
        <v>0</v>
      </c>
      <c r="BF303" s="137">
        <f>IF(N303="snížená",J303,0)</f>
        <v>0</v>
      </c>
      <c r="BG303" s="137">
        <f>IF(N303="zákl. přenesená",J303,0)</f>
        <v>0</v>
      </c>
      <c r="BH303" s="137">
        <f>IF(N303="sníž. přenesená",J303,0)</f>
        <v>0</v>
      </c>
      <c r="BI303" s="137">
        <f>IF(N303="nulová",J303,0)</f>
        <v>0</v>
      </c>
      <c r="BJ303" s="16" t="s">
        <v>12</v>
      </c>
      <c r="BK303" s="137">
        <f>ROUND(I303*H303,2)</f>
        <v>0</v>
      </c>
      <c r="BL303" s="16" t="s">
        <v>129</v>
      </c>
      <c r="BM303" s="136" t="s">
        <v>481</v>
      </c>
    </row>
    <row r="304" spans="2:65" s="1" customFormat="1" ht="37.9" customHeight="1" x14ac:dyDescent="0.2">
      <c r="B304" s="31"/>
      <c r="C304" s="126" t="s">
        <v>482</v>
      </c>
      <c r="D304" s="126" t="s">
        <v>124</v>
      </c>
      <c r="E304" s="127" t="s">
        <v>483</v>
      </c>
      <c r="F304" s="128" t="s">
        <v>484</v>
      </c>
      <c r="G304" s="129" t="s">
        <v>328</v>
      </c>
      <c r="H304" s="130">
        <v>25</v>
      </c>
      <c r="I304" s="131"/>
      <c r="J304" s="130">
        <f>ROUND(I304*H304,2)</f>
        <v>0</v>
      </c>
      <c r="K304" s="128" t="s">
        <v>128</v>
      </c>
      <c r="L304" s="31"/>
      <c r="M304" s="132" t="s">
        <v>19</v>
      </c>
      <c r="N304" s="133" t="s">
        <v>44</v>
      </c>
      <c r="P304" s="134">
        <f>O304*H304</f>
        <v>0</v>
      </c>
      <c r="Q304" s="134">
        <v>0</v>
      </c>
      <c r="R304" s="134">
        <f>Q304*H304</f>
        <v>0</v>
      </c>
      <c r="S304" s="134">
        <v>0</v>
      </c>
      <c r="T304" s="135">
        <f>S304*H304</f>
        <v>0</v>
      </c>
      <c r="AR304" s="136" t="s">
        <v>129</v>
      </c>
      <c r="AT304" s="136" t="s">
        <v>124</v>
      </c>
      <c r="AU304" s="136" t="s">
        <v>82</v>
      </c>
      <c r="AY304" s="16" t="s">
        <v>122</v>
      </c>
      <c r="BE304" s="137">
        <f>IF(N304="základní",J304,0)</f>
        <v>0</v>
      </c>
      <c r="BF304" s="137">
        <f>IF(N304="snížená",J304,0)</f>
        <v>0</v>
      </c>
      <c r="BG304" s="137">
        <f>IF(N304="zákl. přenesená",J304,0)</f>
        <v>0</v>
      </c>
      <c r="BH304" s="137">
        <f>IF(N304="sníž. přenesená",J304,0)</f>
        <v>0</v>
      </c>
      <c r="BI304" s="137">
        <f>IF(N304="nulová",J304,0)</f>
        <v>0</v>
      </c>
      <c r="BJ304" s="16" t="s">
        <v>12</v>
      </c>
      <c r="BK304" s="137">
        <f>ROUND(I304*H304,2)</f>
        <v>0</v>
      </c>
      <c r="BL304" s="16" t="s">
        <v>129</v>
      </c>
      <c r="BM304" s="136" t="s">
        <v>485</v>
      </c>
    </row>
    <row r="305" spans="2:65" s="1" customFormat="1" x14ac:dyDescent="0.2">
      <c r="B305" s="31"/>
      <c r="D305" s="138" t="s">
        <v>131</v>
      </c>
      <c r="F305" s="139" t="s">
        <v>486</v>
      </c>
      <c r="I305" s="140"/>
      <c r="L305" s="31"/>
      <c r="M305" s="141"/>
      <c r="T305" s="52"/>
      <c r="AT305" s="16" t="s">
        <v>131</v>
      </c>
      <c r="AU305" s="16" t="s">
        <v>82</v>
      </c>
    </row>
    <row r="306" spans="2:65" s="12" customFormat="1" x14ac:dyDescent="0.2">
      <c r="B306" s="142"/>
      <c r="D306" s="143" t="s">
        <v>133</v>
      </c>
      <c r="E306" s="144" t="s">
        <v>19</v>
      </c>
      <c r="F306" s="145" t="s">
        <v>487</v>
      </c>
      <c r="H306" s="146">
        <v>25</v>
      </c>
      <c r="I306" s="147"/>
      <c r="L306" s="142"/>
      <c r="M306" s="148"/>
      <c r="T306" s="149"/>
      <c r="AT306" s="144" t="s">
        <v>133</v>
      </c>
      <c r="AU306" s="144" t="s">
        <v>82</v>
      </c>
      <c r="AV306" s="12" t="s">
        <v>82</v>
      </c>
      <c r="AW306" s="12" t="s">
        <v>35</v>
      </c>
      <c r="AX306" s="12" t="s">
        <v>12</v>
      </c>
      <c r="AY306" s="144" t="s">
        <v>122</v>
      </c>
    </row>
    <row r="307" spans="2:65" s="1" customFormat="1" ht="24.2" customHeight="1" x14ac:dyDescent="0.2">
      <c r="B307" s="31"/>
      <c r="C307" s="156" t="s">
        <v>488</v>
      </c>
      <c r="D307" s="156" t="s">
        <v>250</v>
      </c>
      <c r="E307" s="157" t="s">
        <v>489</v>
      </c>
      <c r="F307" s="158" t="s">
        <v>490</v>
      </c>
      <c r="G307" s="159" t="s">
        <v>328</v>
      </c>
      <c r="H307" s="160">
        <v>25</v>
      </c>
      <c r="I307" s="161"/>
      <c r="J307" s="160">
        <f>ROUND(I307*H307,2)</f>
        <v>0</v>
      </c>
      <c r="K307" s="158" t="s">
        <v>128</v>
      </c>
      <c r="L307" s="162"/>
      <c r="M307" s="163" t="s">
        <v>19</v>
      </c>
      <c r="N307" s="164" t="s">
        <v>44</v>
      </c>
      <c r="P307" s="134">
        <f>O307*H307</f>
        <v>0</v>
      </c>
      <c r="Q307" s="134">
        <v>1.4300000000000001E-3</v>
      </c>
      <c r="R307" s="134">
        <f>Q307*H307</f>
        <v>3.5750000000000004E-2</v>
      </c>
      <c r="S307" s="134">
        <v>0</v>
      </c>
      <c r="T307" s="135">
        <f>S307*H307</f>
        <v>0</v>
      </c>
      <c r="AR307" s="136" t="s">
        <v>172</v>
      </c>
      <c r="AT307" s="136" t="s">
        <v>250</v>
      </c>
      <c r="AU307" s="136" t="s">
        <v>82</v>
      </c>
      <c r="AY307" s="16" t="s">
        <v>122</v>
      </c>
      <c r="BE307" s="137">
        <f>IF(N307="základní",J307,0)</f>
        <v>0</v>
      </c>
      <c r="BF307" s="137">
        <f>IF(N307="snížená",J307,0)</f>
        <v>0</v>
      </c>
      <c r="BG307" s="137">
        <f>IF(N307="zákl. přenesená",J307,0)</f>
        <v>0</v>
      </c>
      <c r="BH307" s="137">
        <f>IF(N307="sníž. přenesená",J307,0)</f>
        <v>0</v>
      </c>
      <c r="BI307" s="137">
        <f>IF(N307="nulová",J307,0)</f>
        <v>0</v>
      </c>
      <c r="BJ307" s="16" t="s">
        <v>12</v>
      </c>
      <c r="BK307" s="137">
        <f>ROUND(I307*H307,2)</f>
        <v>0</v>
      </c>
      <c r="BL307" s="16" t="s">
        <v>129</v>
      </c>
      <c r="BM307" s="136" t="s">
        <v>491</v>
      </c>
    </row>
    <row r="308" spans="2:65" s="1" customFormat="1" ht="33" customHeight="1" x14ac:dyDescent="0.2">
      <c r="B308" s="31"/>
      <c r="C308" s="126" t="s">
        <v>492</v>
      </c>
      <c r="D308" s="126" t="s">
        <v>124</v>
      </c>
      <c r="E308" s="127" t="s">
        <v>493</v>
      </c>
      <c r="F308" s="128" t="s">
        <v>494</v>
      </c>
      <c r="G308" s="129" t="s">
        <v>155</v>
      </c>
      <c r="H308" s="130">
        <v>48</v>
      </c>
      <c r="I308" s="131"/>
      <c r="J308" s="130">
        <f>ROUND(I308*H308,2)</f>
        <v>0</v>
      </c>
      <c r="K308" s="128" t="s">
        <v>128</v>
      </c>
      <c r="L308" s="31"/>
      <c r="M308" s="132" t="s">
        <v>19</v>
      </c>
      <c r="N308" s="133" t="s">
        <v>44</v>
      </c>
      <c r="P308" s="134">
        <f>O308*H308</f>
        <v>0</v>
      </c>
      <c r="Q308" s="134">
        <v>0</v>
      </c>
      <c r="R308" s="134">
        <f>Q308*H308</f>
        <v>0</v>
      </c>
      <c r="S308" s="134">
        <v>1.76</v>
      </c>
      <c r="T308" s="135">
        <f>S308*H308</f>
        <v>84.48</v>
      </c>
      <c r="AR308" s="136" t="s">
        <v>129</v>
      </c>
      <c r="AT308" s="136" t="s">
        <v>124</v>
      </c>
      <c r="AU308" s="136" t="s">
        <v>82</v>
      </c>
      <c r="AY308" s="16" t="s">
        <v>122</v>
      </c>
      <c r="BE308" s="137">
        <f>IF(N308="základní",J308,0)</f>
        <v>0</v>
      </c>
      <c r="BF308" s="137">
        <f>IF(N308="snížená",J308,0)</f>
        <v>0</v>
      </c>
      <c r="BG308" s="137">
        <f>IF(N308="zákl. přenesená",J308,0)</f>
        <v>0</v>
      </c>
      <c r="BH308" s="137">
        <f>IF(N308="sníž. přenesená",J308,0)</f>
        <v>0</v>
      </c>
      <c r="BI308" s="137">
        <f>IF(N308="nulová",J308,0)</f>
        <v>0</v>
      </c>
      <c r="BJ308" s="16" t="s">
        <v>12</v>
      </c>
      <c r="BK308" s="137">
        <f>ROUND(I308*H308,2)</f>
        <v>0</v>
      </c>
      <c r="BL308" s="16" t="s">
        <v>129</v>
      </c>
      <c r="BM308" s="136" t="s">
        <v>495</v>
      </c>
    </row>
    <row r="309" spans="2:65" s="1" customFormat="1" x14ac:dyDescent="0.2">
      <c r="B309" s="31"/>
      <c r="D309" s="138" t="s">
        <v>131</v>
      </c>
      <c r="F309" s="139" t="s">
        <v>496</v>
      </c>
      <c r="I309" s="140"/>
      <c r="L309" s="31"/>
      <c r="M309" s="141"/>
      <c r="T309" s="52"/>
      <c r="AT309" s="16" t="s">
        <v>131</v>
      </c>
      <c r="AU309" s="16" t="s">
        <v>82</v>
      </c>
    </row>
    <row r="310" spans="2:65" s="12" customFormat="1" x14ac:dyDescent="0.2">
      <c r="B310" s="142"/>
      <c r="D310" s="143" t="s">
        <v>133</v>
      </c>
      <c r="E310" s="144" t="s">
        <v>19</v>
      </c>
      <c r="F310" s="145" t="s">
        <v>497</v>
      </c>
      <c r="H310" s="146">
        <v>48</v>
      </c>
      <c r="I310" s="147"/>
      <c r="L310" s="142"/>
      <c r="M310" s="148"/>
      <c r="T310" s="149"/>
      <c r="AT310" s="144" t="s">
        <v>133</v>
      </c>
      <c r="AU310" s="144" t="s">
        <v>82</v>
      </c>
      <c r="AV310" s="12" t="s">
        <v>82</v>
      </c>
      <c r="AW310" s="12" t="s">
        <v>35</v>
      </c>
      <c r="AX310" s="12" t="s">
        <v>12</v>
      </c>
      <c r="AY310" s="144" t="s">
        <v>122</v>
      </c>
    </row>
    <row r="311" spans="2:65" s="1" customFormat="1" ht="24.2" customHeight="1" x14ac:dyDescent="0.2">
      <c r="B311" s="31"/>
      <c r="C311" s="126" t="s">
        <v>498</v>
      </c>
      <c r="D311" s="126" t="s">
        <v>124</v>
      </c>
      <c r="E311" s="127" t="s">
        <v>499</v>
      </c>
      <c r="F311" s="128" t="s">
        <v>500</v>
      </c>
      <c r="G311" s="129" t="s">
        <v>328</v>
      </c>
      <c r="H311" s="130">
        <v>65</v>
      </c>
      <c r="I311" s="131"/>
      <c r="J311" s="130">
        <f>ROUND(I311*H311,2)</f>
        <v>0</v>
      </c>
      <c r="K311" s="128" t="s">
        <v>128</v>
      </c>
      <c r="L311" s="31"/>
      <c r="M311" s="132" t="s">
        <v>19</v>
      </c>
      <c r="N311" s="133" t="s">
        <v>44</v>
      </c>
      <c r="P311" s="134">
        <f>O311*H311</f>
        <v>0</v>
      </c>
      <c r="Q311" s="134">
        <v>0.12422</v>
      </c>
      <c r="R311" s="134">
        <f>Q311*H311</f>
        <v>8.0742999999999991</v>
      </c>
      <c r="S311" s="134">
        <v>0</v>
      </c>
      <c r="T311" s="135">
        <f>S311*H311</f>
        <v>0</v>
      </c>
      <c r="AR311" s="136" t="s">
        <v>129</v>
      </c>
      <c r="AT311" s="136" t="s">
        <v>124</v>
      </c>
      <c r="AU311" s="136" t="s">
        <v>82</v>
      </c>
      <c r="AY311" s="16" t="s">
        <v>122</v>
      </c>
      <c r="BE311" s="137">
        <f>IF(N311="základní",J311,0)</f>
        <v>0</v>
      </c>
      <c r="BF311" s="137">
        <f>IF(N311="snížená",J311,0)</f>
        <v>0</v>
      </c>
      <c r="BG311" s="137">
        <f>IF(N311="zákl. přenesená",J311,0)</f>
        <v>0</v>
      </c>
      <c r="BH311" s="137">
        <f>IF(N311="sníž. přenesená",J311,0)</f>
        <v>0</v>
      </c>
      <c r="BI311" s="137">
        <f>IF(N311="nulová",J311,0)</f>
        <v>0</v>
      </c>
      <c r="BJ311" s="16" t="s">
        <v>12</v>
      </c>
      <c r="BK311" s="137">
        <f>ROUND(I311*H311,2)</f>
        <v>0</v>
      </c>
      <c r="BL311" s="16" t="s">
        <v>129</v>
      </c>
      <c r="BM311" s="136" t="s">
        <v>501</v>
      </c>
    </row>
    <row r="312" spans="2:65" s="1" customFormat="1" x14ac:dyDescent="0.2">
      <c r="B312" s="31"/>
      <c r="D312" s="138" t="s">
        <v>131</v>
      </c>
      <c r="F312" s="139" t="s">
        <v>502</v>
      </c>
      <c r="I312" s="140"/>
      <c r="L312" s="31"/>
      <c r="M312" s="141"/>
      <c r="T312" s="52"/>
      <c r="AT312" s="16" t="s">
        <v>131</v>
      </c>
      <c r="AU312" s="16" t="s">
        <v>82</v>
      </c>
    </row>
    <row r="313" spans="2:65" s="1" customFormat="1" ht="16.5" customHeight="1" x14ac:dyDescent="0.2">
      <c r="B313" s="31"/>
      <c r="C313" s="156" t="s">
        <v>503</v>
      </c>
      <c r="D313" s="156" t="s">
        <v>250</v>
      </c>
      <c r="E313" s="157" t="s">
        <v>504</v>
      </c>
      <c r="F313" s="158" t="s">
        <v>505</v>
      </c>
      <c r="G313" s="159" t="s">
        <v>328</v>
      </c>
      <c r="H313" s="160">
        <v>65</v>
      </c>
      <c r="I313" s="161"/>
      <c r="J313" s="160">
        <f>ROUND(I313*H313,2)</f>
        <v>0</v>
      </c>
      <c r="K313" s="158" t="s">
        <v>128</v>
      </c>
      <c r="L313" s="162"/>
      <c r="M313" s="163" t="s">
        <v>19</v>
      </c>
      <c r="N313" s="164" t="s">
        <v>44</v>
      </c>
      <c r="P313" s="134">
        <f>O313*H313</f>
        <v>0</v>
      </c>
      <c r="Q313" s="134">
        <v>6.9000000000000006E-2</v>
      </c>
      <c r="R313" s="134">
        <f>Q313*H313</f>
        <v>4.4850000000000003</v>
      </c>
      <c r="S313" s="134">
        <v>0</v>
      </c>
      <c r="T313" s="135">
        <f>S313*H313</f>
        <v>0</v>
      </c>
      <c r="AR313" s="136" t="s">
        <v>172</v>
      </c>
      <c r="AT313" s="136" t="s">
        <v>250</v>
      </c>
      <c r="AU313" s="136" t="s">
        <v>82</v>
      </c>
      <c r="AY313" s="16" t="s">
        <v>122</v>
      </c>
      <c r="BE313" s="137">
        <f>IF(N313="základní",J313,0)</f>
        <v>0</v>
      </c>
      <c r="BF313" s="137">
        <f>IF(N313="snížená",J313,0)</f>
        <v>0</v>
      </c>
      <c r="BG313" s="137">
        <f>IF(N313="zákl. přenesená",J313,0)</f>
        <v>0</v>
      </c>
      <c r="BH313" s="137">
        <f>IF(N313="sníž. přenesená",J313,0)</f>
        <v>0</v>
      </c>
      <c r="BI313" s="137">
        <f>IF(N313="nulová",J313,0)</f>
        <v>0</v>
      </c>
      <c r="BJ313" s="16" t="s">
        <v>12</v>
      </c>
      <c r="BK313" s="137">
        <f>ROUND(I313*H313,2)</f>
        <v>0</v>
      </c>
      <c r="BL313" s="16" t="s">
        <v>129</v>
      </c>
      <c r="BM313" s="136" t="s">
        <v>506</v>
      </c>
    </row>
    <row r="314" spans="2:65" s="1" customFormat="1" ht="24.2" customHeight="1" x14ac:dyDescent="0.2">
      <c r="B314" s="31"/>
      <c r="C314" s="126" t="s">
        <v>507</v>
      </c>
      <c r="D314" s="126" t="s">
        <v>124</v>
      </c>
      <c r="E314" s="127" t="s">
        <v>508</v>
      </c>
      <c r="F314" s="128" t="s">
        <v>509</v>
      </c>
      <c r="G314" s="129" t="s">
        <v>328</v>
      </c>
      <c r="H314" s="130">
        <v>65</v>
      </c>
      <c r="I314" s="131"/>
      <c r="J314" s="130">
        <f>ROUND(I314*H314,2)</f>
        <v>0</v>
      </c>
      <c r="K314" s="128" t="s">
        <v>128</v>
      </c>
      <c r="L314" s="31"/>
      <c r="M314" s="132" t="s">
        <v>19</v>
      </c>
      <c r="N314" s="133" t="s">
        <v>44</v>
      </c>
      <c r="P314" s="134">
        <f>O314*H314</f>
        <v>0</v>
      </c>
      <c r="Q314" s="134">
        <v>2.972E-2</v>
      </c>
      <c r="R314" s="134">
        <f>Q314*H314</f>
        <v>1.9318</v>
      </c>
      <c r="S314" s="134">
        <v>0</v>
      </c>
      <c r="T314" s="135">
        <f>S314*H314</f>
        <v>0</v>
      </c>
      <c r="AR314" s="136" t="s">
        <v>129</v>
      </c>
      <c r="AT314" s="136" t="s">
        <v>124</v>
      </c>
      <c r="AU314" s="136" t="s">
        <v>82</v>
      </c>
      <c r="AY314" s="16" t="s">
        <v>122</v>
      </c>
      <c r="BE314" s="137">
        <f>IF(N314="základní",J314,0)</f>
        <v>0</v>
      </c>
      <c r="BF314" s="137">
        <f>IF(N314="snížená",J314,0)</f>
        <v>0</v>
      </c>
      <c r="BG314" s="137">
        <f>IF(N314="zákl. přenesená",J314,0)</f>
        <v>0</v>
      </c>
      <c r="BH314" s="137">
        <f>IF(N314="sníž. přenesená",J314,0)</f>
        <v>0</v>
      </c>
      <c r="BI314" s="137">
        <f>IF(N314="nulová",J314,0)</f>
        <v>0</v>
      </c>
      <c r="BJ314" s="16" t="s">
        <v>12</v>
      </c>
      <c r="BK314" s="137">
        <f>ROUND(I314*H314,2)</f>
        <v>0</v>
      </c>
      <c r="BL314" s="16" t="s">
        <v>129</v>
      </c>
      <c r="BM314" s="136" t="s">
        <v>510</v>
      </c>
    </row>
    <row r="315" spans="2:65" s="1" customFormat="1" x14ac:dyDescent="0.2">
      <c r="B315" s="31"/>
      <c r="D315" s="138" t="s">
        <v>131</v>
      </c>
      <c r="F315" s="139" t="s">
        <v>511</v>
      </c>
      <c r="I315" s="140"/>
      <c r="L315" s="31"/>
      <c r="M315" s="141"/>
      <c r="T315" s="52"/>
      <c r="AT315" s="16" t="s">
        <v>131</v>
      </c>
      <c r="AU315" s="16" t="s">
        <v>82</v>
      </c>
    </row>
    <row r="316" spans="2:65" s="1" customFormat="1" ht="24.2" customHeight="1" x14ac:dyDescent="0.2">
      <c r="B316" s="31"/>
      <c r="C316" s="156" t="s">
        <v>512</v>
      </c>
      <c r="D316" s="156" t="s">
        <v>250</v>
      </c>
      <c r="E316" s="157" t="s">
        <v>513</v>
      </c>
      <c r="F316" s="158" t="s">
        <v>514</v>
      </c>
      <c r="G316" s="159" t="s">
        <v>328</v>
      </c>
      <c r="H316" s="160">
        <v>65</v>
      </c>
      <c r="I316" s="161"/>
      <c r="J316" s="160">
        <f>ROUND(I316*H316,2)</f>
        <v>0</v>
      </c>
      <c r="K316" s="158" t="s">
        <v>128</v>
      </c>
      <c r="L316" s="162"/>
      <c r="M316" s="163" t="s">
        <v>19</v>
      </c>
      <c r="N316" s="164" t="s">
        <v>44</v>
      </c>
      <c r="P316" s="134">
        <f>O316*H316</f>
        <v>0</v>
      </c>
      <c r="Q316" s="134">
        <v>3.7999999999999999E-2</v>
      </c>
      <c r="R316" s="134">
        <f>Q316*H316</f>
        <v>2.4699999999999998</v>
      </c>
      <c r="S316" s="134">
        <v>0</v>
      </c>
      <c r="T316" s="135">
        <f>S316*H316</f>
        <v>0</v>
      </c>
      <c r="AR316" s="136" t="s">
        <v>172</v>
      </c>
      <c r="AT316" s="136" t="s">
        <v>250</v>
      </c>
      <c r="AU316" s="136" t="s">
        <v>82</v>
      </c>
      <c r="AY316" s="16" t="s">
        <v>122</v>
      </c>
      <c r="BE316" s="137">
        <f>IF(N316="základní",J316,0)</f>
        <v>0</v>
      </c>
      <c r="BF316" s="137">
        <f>IF(N316="snížená",J316,0)</f>
        <v>0</v>
      </c>
      <c r="BG316" s="137">
        <f>IF(N316="zákl. přenesená",J316,0)</f>
        <v>0</v>
      </c>
      <c r="BH316" s="137">
        <f>IF(N316="sníž. přenesená",J316,0)</f>
        <v>0</v>
      </c>
      <c r="BI316" s="137">
        <f>IF(N316="nulová",J316,0)</f>
        <v>0</v>
      </c>
      <c r="BJ316" s="16" t="s">
        <v>12</v>
      </c>
      <c r="BK316" s="137">
        <f>ROUND(I316*H316,2)</f>
        <v>0</v>
      </c>
      <c r="BL316" s="16" t="s">
        <v>129</v>
      </c>
      <c r="BM316" s="136" t="s">
        <v>515</v>
      </c>
    </row>
    <row r="317" spans="2:65" s="1" customFormat="1" ht="24.2" customHeight="1" x14ac:dyDescent="0.2">
      <c r="B317" s="31"/>
      <c r="C317" s="126" t="s">
        <v>516</v>
      </c>
      <c r="D317" s="126" t="s">
        <v>124</v>
      </c>
      <c r="E317" s="127" t="s">
        <v>517</v>
      </c>
      <c r="F317" s="128" t="s">
        <v>518</v>
      </c>
      <c r="G317" s="129" t="s">
        <v>328</v>
      </c>
      <c r="H317" s="130">
        <v>65</v>
      </c>
      <c r="I317" s="131"/>
      <c r="J317" s="130">
        <f>ROUND(I317*H317,2)</f>
        <v>0</v>
      </c>
      <c r="K317" s="128" t="s">
        <v>128</v>
      </c>
      <c r="L317" s="31"/>
      <c r="M317" s="132" t="s">
        <v>19</v>
      </c>
      <c r="N317" s="133" t="s">
        <v>44</v>
      </c>
      <c r="P317" s="134">
        <f>O317*H317</f>
        <v>0</v>
      </c>
      <c r="Q317" s="134">
        <v>2.972E-2</v>
      </c>
      <c r="R317" s="134">
        <f>Q317*H317</f>
        <v>1.9318</v>
      </c>
      <c r="S317" s="134">
        <v>0</v>
      </c>
      <c r="T317" s="135">
        <f>S317*H317</f>
        <v>0</v>
      </c>
      <c r="AR317" s="136" t="s">
        <v>129</v>
      </c>
      <c r="AT317" s="136" t="s">
        <v>124</v>
      </c>
      <c r="AU317" s="136" t="s">
        <v>82</v>
      </c>
      <c r="AY317" s="16" t="s">
        <v>122</v>
      </c>
      <c r="BE317" s="137">
        <f>IF(N317="základní",J317,0)</f>
        <v>0</v>
      </c>
      <c r="BF317" s="137">
        <f>IF(N317="snížená",J317,0)</f>
        <v>0</v>
      </c>
      <c r="BG317" s="137">
        <f>IF(N317="zákl. přenesená",J317,0)</f>
        <v>0</v>
      </c>
      <c r="BH317" s="137">
        <f>IF(N317="sníž. přenesená",J317,0)</f>
        <v>0</v>
      </c>
      <c r="BI317" s="137">
        <f>IF(N317="nulová",J317,0)</f>
        <v>0</v>
      </c>
      <c r="BJ317" s="16" t="s">
        <v>12</v>
      </c>
      <c r="BK317" s="137">
        <f>ROUND(I317*H317,2)</f>
        <v>0</v>
      </c>
      <c r="BL317" s="16" t="s">
        <v>129</v>
      </c>
      <c r="BM317" s="136" t="s">
        <v>519</v>
      </c>
    </row>
    <row r="318" spans="2:65" s="1" customFormat="1" x14ac:dyDescent="0.2">
      <c r="B318" s="31"/>
      <c r="D318" s="138" t="s">
        <v>131</v>
      </c>
      <c r="F318" s="139" t="s">
        <v>520</v>
      </c>
      <c r="I318" s="140"/>
      <c r="L318" s="31"/>
      <c r="M318" s="141"/>
      <c r="T318" s="52"/>
      <c r="AT318" s="16" t="s">
        <v>131</v>
      </c>
      <c r="AU318" s="16" t="s">
        <v>82</v>
      </c>
    </row>
    <row r="319" spans="2:65" s="1" customFormat="1" ht="24.2" customHeight="1" x14ac:dyDescent="0.2">
      <c r="B319" s="31"/>
      <c r="C319" s="156" t="s">
        <v>521</v>
      </c>
      <c r="D319" s="156" t="s">
        <v>250</v>
      </c>
      <c r="E319" s="157" t="s">
        <v>522</v>
      </c>
      <c r="F319" s="158" t="s">
        <v>523</v>
      </c>
      <c r="G319" s="159" t="s">
        <v>328</v>
      </c>
      <c r="H319" s="160">
        <v>65</v>
      </c>
      <c r="I319" s="161"/>
      <c r="J319" s="160">
        <f>ROUND(I319*H319,2)</f>
        <v>0</v>
      </c>
      <c r="K319" s="158" t="s">
        <v>128</v>
      </c>
      <c r="L319" s="162"/>
      <c r="M319" s="163" t="s">
        <v>19</v>
      </c>
      <c r="N319" s="164" t="s">
        <v>44</v>
      </c>
      <c r="P319" s="134">
        <f>O319*H319</f>
        <v>0</v>
      </c>
      <c r="Q319" s="134">
        <v>3.7999999999999999E-2</v>
      </c>
      <c r="R319" s="134">
        <f>Q319*H319</f>
        <v>2.4699999999999998</v>
      </c>
      <c r="S319" s="134">
        <v>0</v>
      </c>
      <c r="T319" s="135">
        <f>S319*H319</f>
        <v>0</v>
      </c>
      <c r="AR319" s="136" t="s">
        <v>172</v>
      </c>
      <c r="AT319" s="136" t="s">
        <v>250</v>
      </c>
      <c r="AU319" s="136" t="s">
        <v>82</v>
      </c>
      <c r="AY319" s="16" t="s">
        <v>122</v>
      </c>
      <c r="BE319" s="137">
        <f>IF(N319="základní",J319,0)</f>
        <v>0</v>
      </c>
      <c r="BF319" s="137">
        <f>IF(N319="snížená",J319,0)</f>
        <v>0</v>
      </c>
      <c r="BG319" s="137">
        <f>IF(N319="zákl. přenesená",J319,0)</f>
        <v>0</v>
      </c>
      <c r="BH319" s="137">
        <f>IF(N319="sníž. přenesená",J319,0)</f>
        <v>0</v>
      </c>
      <c r="BI319" s="137">
        <f>IF(N319="nulová",J319,0)</f>
        <v>0</v>
      </c>
      <c r="BJ319" s="16" t="s">
        <v>12</v>
      </c>
      <c r="BK319" s="137">
        <f>ROUND(I319*H319,2)</f>
        <v>0</v>
      </c>
      <c r="BL319" s="16" t="s">
        <v>129</v>
      </c>
      <c r="BM319" s="136" t="s">
        <v>524</v>
      </c>
    </row>
    <row r="320" spans="2:65" s="1" customFormat="1" ht="24.2" customHeight="1" x14ac:dyDescent="0.2">
      <c r="B320" s="31"/>
      <c r="C320" s="126" t="s">
        <v>525</v>
      </c>
      <c r="D320" s="126" t="s">
        <v>124</v>
      </c>
      <c r="E320" s="127" t="s">
        <v>526</v>
      </c>
      <c r="F320" s="128" t="s">
        <v>527</v>
      </c>
      <c r="G320" s="129" t="s">
        <v>328</v>
      </c>
      <c r="H320" s="130">
        <v>65</v>
      </c>
      <c r="I320" s="131"/>
      <c r="J320" s="130">
        <f>ROUND(I320*H320,2)</f>
        <v>0</v>
      </c>
      <c r="K320" s="128" t="s">
        <v>128</v>
      </c>
      <c r="L320" s="31"/>
      <c r="M320" s="132" t="s">
        <v>19</v>
      </c>
      <c r="N320" s="133" t="s">
        <v>44</v>
      </c>
      <c r="P320" s="134">
        <f>O320*H320</f>
        <v>0</v>
      </c>
      <c r="Q320" s="134">
        <v>2.972E-2</v>
      </c>
      <c r="R320" s="134">
        <f>Q320*H320</f>
        <v>1.9318</v>
      </c>
      <c r="S320" s="134">
        <v>0</v>
      </c>
      <c r="T320" s="135">
        <f>S320*H320</f>
        <v>0</v>
      </c>
      <c r="AR320" s="136" t="s">
        <v>129</v>
      </c>
      <c r="AT320" s="136" t="s">
        <v>124</v>
      </c>
      <c r="AU320" s="136" t="s">
        <v>82</v>
      </c>
      <c r="AY320" s="16" t="s">
        <v>122</v>
      </c>
      <c r="BE320" s="137">
        <f>IF(N320="základní",J320,0)</f>
        <v>0</v>
      </c>
      <c r="BF320" s="137">
        <f>IF(N320="snížená",J320,0)</f>
        <v>0</v>
      </c>
      <c r="BG320" s="137">
        <f>IF(N320="zákl. přenesená",J320,0)</f>
        <v>0</v>
      </c>
      <c r="BH320" s="137">
        <f>IF(N320="sníž. přenesená",J320,0)</f>
        <v>0</v>
      </c>
      <c r="BI320" s="137">
        <f>IF(N320="nulová",J320,0)</f>
        <v>0</v>
      </c>
      <c r="BJ320" s="16" t="s">
        <v>12</v>
      </c>
      <c r="BK320" s="137">
        <f>ROUND(I320*H320,2)</f>
        <v>0</v>
      </c>
      <c r="BL320" s="16" t="s">
        <v>129</v>
      </c>
      <c r="BM320" s="136" t="s">
        <v>528</v>
      </c>
    </row>
    <row r="321" spans="2:65" s="1" customFormat="1" x14ac:dyDescent="0.2">
      <c r="B321" s="31"/>
      <c r="D321" s="138" t="s">
        <v>131</v>
      </c>
      <c r="F321" s="139" t="s">
        <v>529</v>
      </c>
      <c r="I321" s="140"/>
      <c r="L321" s="31"/>
      <c r="M321" s="141"/>
      <c r="T321" s="52"/>
      <c r="AT321" s="16" t="s">
        <v>131</v>
      </c>
      <c r="AU321" s="16" t="s">
        <v>82</v>
      </c>
    </row>
    <row r="322" spans="2:65" s="1" customFormat="1" ht="33" customHeight="1" x14ac:dyDescent="0.2">
      <c r="B322" s="31"/>
      <c r="C322" s="156" t="s">
        <v>530</v>
      </c>
      <c r="D322" s="156" t="s">
        <v>250</v>
      </c>
      <c r="E322" s="157" t="s">
        <v>531</v>
      </c>
      <c r="F322" s="158" t="s">
        <v>532</v>
      </c>
      <c r="G322" s="159" t="s">
        <v>328</v>
      </c>
      <c r="H322" s="160">
        <v>65</v>
      </c>
      <c r="I322" s="161"/>
      <c r="J322" s="160">
        <f>ROUND(I322*H322,2)</f>
        <v>0</v>
      </c>
      <c r="K322" s="158" t="s">
        <v>128</v>
      </c>
      <c r="L322" s="162"/>
      <c r="M322" s="163" t="s">
        <v>19</v>
      </c>
      <c r="N322" s="164" t="s">
        <v>44</v>
      </c>
      <c r="P322" s="134">
        <f>O322*H322</f>
        <v>0</v>
      </c>
      <c r="Q322" s="134">
        <v>0.17499999999999999</v>
      </c>
      <c r="R322" s="134">
        <f>Q322*H322</f>
        <v>11.375</v>
      </c>
      <c r="S322" s="134">
        <v>0</v>
      </c>
      <c r="T322" s="135">
        <f>S322*H322</f>
        <v>0</v>
      </c>
      <c r="AR322" s="136" t="s">
        <v>172</v>
      </c>
      <c r="AT322" s="136" t="s">
        <v>250</v>
      </c>
      <c r="AU322" s="136" t="s">
        <v>82</v>
      </c>
      <c r="AY322" s="16" t="s">
        <v>122</v>
      </c>
      <c r="BE322" s="137">
        <f>IF(N322="základní",J322,0)</f>
        <v>0</v>
      </c>
      <c r="BF322" s="137">
        <f>IF(N322="snížená",J322,0)</f>
        <v>0</v>
      </c>
      <c r="BG322" s="137">
        <f>IF(N322="zákl. přenesená",J322,0)</f>
        <v>0</v>
      </c>
      <c r="BH322" s="137">
        <f>IF(N322="sníž. přenesená",J322,0)</f>
        <v>0</v>
      </c>
      <c r="BI322" s="137">
        <f>IF(N322="nulová",J322,0)</f>
        <v>0</v>
      </c>
      <c r="BJ322" s="16" t="s">
        <v>12</v>
      </c>
      <c r="BK322" s="137">
        <f>ROUND(I322*H322,2)</f>
        <v>0</v>
      </c>
      <c r="BL322" s="16" t="s">
        <v>129</v>
      </c>
      <c r="BM322" s="136" t="s">
        <v>533</v>
      </c>
    </row>
    <row r="323" spans="2:65" s="1" customFormat="1" ht="37.9" customHeight="1" x14ac:dyDescent="0.2">
      <c r="B323" s="31"/>
      <c r="C323" s="126" t="s">
        <v>534</v>
      </c>
      <c r="D323" s="126" t="s">
        <v>124</v>
      </c>
      <c r="E323" s="127" t="s">
        <v>535</v>
      </c>
      <c r="F323" s="128" t="s">
        <v>536</v>
      </c>
      <c r="G323" s="129" t="s">
        <v>328</v>
      </c>
      <c r="H323" s="130">
        <v>32</v>
      </c>
      <c r="I323" s="131"/>
      <c r="J323" s="130">
        <f>ROUND(I323*H323,2)</f>
        <v>0</v>
      </c>
      <c r="K323" s="128" t="s">
        <v>128</v>
      </c>
      <c r="L323" s="31"/>
      <c r="M323" s="132" t="s">
        <v>19</v>
      </c>
      <c r="N323" s="133" t="s">
        <v>44</v>
      </c>
      <c r="P323" s="134">
        <f>O323*H323</f>
        <v>0</v>
      </c>
      <c r="Q323" s="134">
        <v>0.71848000000000001</v>
      </c>
      <c r="R323" s="134">
        <f>Q323*H323</f>
        <v>22.99136</v>
      </c>
      <c r="S323" s="134">
        <v>0.72</v>
      </c>
      <c r="T323" s="135">
        <f>S323*H323</f>
        <v>23.04</v>
      </c>
      <c r="AR323" s="136" t="s">
        <v>129</v>
      </c>
      <c r="AT323" s="136" t="s">
        <v>124</v>
      </c>
      <c r="AU323" s="136" t="s">
        <v>82</v>
      </c>
      <c r="AY323" s="16" t="s">
        <v>122</v>
      </c>
      <c r="BE323" s="137">
        <f>IF(N323="základní",J323,0)</f>
        <v>0</v>
      </c>
      <c r="BF323" s="137">
        <f>IF(N323="snížená",J323,0)</f>
        <v>0</v>
      </c>
      <c r="BG323" s="137">
        <f>IF(N323="zákl. přenesená",J323,0)</f>
        <v>0</v>
      </c>
      <c r="BH323" s="137">
        <f>IF(N323="sníž. přenesená",J323,0)</f>
        <v>0</v>
      </c>
      <c r="BI323" s="137">
        <f>IF(N323="nulová",J323,0)</f>
        <v>0</v>
      </c>
      <c r="BJ323" s="16" t="s">
        <v>12</v>
      </c>
      <c r="BK323" s="137">
        <f>ROUND(I323*H323,2)</f>
        <v>0</v>
      </c>
      <c r="BL323" s="16" t="s">
        <v>129</v>
      </c>
      <c r="BM323" s="136" t="s">
        <v>537</v>
      </c>
    </row>
    <row r="324" spans="2:65" s="1" customFormat="1" x14ac:dyDescent="0.2">
      <c r="B324" s="31"/>
      <c r="D324" s="138" t="s">
        <v>131</v>
      </c>
      <c r="F324" s="139" t="s">
        <v>538</v>
      </c>
      <c r="I324" s="140"/>
      <c r="L324" s="31"/>
      <c r="M324" s="141"/>
      <c r="T324" s="52"/>
      <c r="AT324" s="16" t="s">
        <v>131</v>
      </c>
      <c r="AU324" s="16" t="s">
        <v>82</v>
      </c>
    </row>
    <row r="325" spans="2:65" s="12" customFormat="1" x14ac:dyDescent="0.2">
      <c r="B325" s="142"/>
      <c r="D325" s="143" t="s">
        <v>133</v>
      </c>
      <c r="E325" s="144" t="s">
        <v>19</v>
      </c>
      <c r="F325" s="145" t="s">
        <v>539</v>
      </c>
      <c r="H325" s="146">
        <v>32</v>
      </c>
      <c r="I325" s="147"/>
      <c r="L325" s="142"/>
      <c r="M325" s="148"/>
      <c r="T325" s="149"/>
      <c r="AT325" s="144" t="s">
        <v>133</v>
      </c>
      <c r="AU325" s="144" t="s">
        <v>82</v>
      </c>
      <c r="AV325" s="12" t="s">
        <v>82</v>
      </c>
      <c r="AW325" s="12" t="s">
        <v>35</v>
      </c>
      <c r="AX325" s="12" t="s">
        <v>12</v>
      </c>
      <c r="AY325" s="144" t="s">
        <v>122</v>
      </c>
    </row>
    <row r="326" spans="2:65" s="1" customFormat="1" ht="24.2" customHeight="1" x14ac:dyDescent="0.2">
      <c r="B326" s="31"/>
      <c r="C326" s="126" t="s">
        <v>540</v>
      </c>
      <c r="D326" s="126" t="s">
        <v>124</v>
      </c>
      <c r="E326" s="127" t="s">
        <v>541</v>
      </c>
      <c r="F326" s="128" t="s">
        <v>542</v>
      </c>
      <c r="G326" s="129" t="s">
        <v>328</v>
      </c>
      <c r="H326" s="130">
        <v>14</v>
      </c>
      <c r="I326" s="131"/>
      <c r="J326" s="130">
        <f>ROUND(I326*H326,2)</f>
        <v>0</v>
      </c>
      <c r="K326" s="128" t="s">
        <v>128</v>
      </c>
      <c r="L326" s="31"/>
      <c r="M326" s="132" t="s">
        <v>19</v>
      </c>
      <c r="N326" s="133" t="s">
        <v>44</v>
      </c>
      <c r="P326" s="134">
        <f>O326*H326</f>
        <v>0</v>
      </c>
      <c r="Q326" s="134">
        <v>0.10037</v>
      </c>
      <c r="R326" s="134">
        <f>Q326*H326</f>
        <v>1.4051800000000001</v>
      </c>
      <c r="S326" s="134">
        <v>0.1</v>
      </c>
      <c r="T326" s="135">
        <f>S326*H326</f>
        <v>1.4000000000000001</v>
      </c>
      <c r="AR326" s="136" t="s">
        <v>129</v>
      </c>
      <c r="AT326" s="136" t="s">
        <v>124</v>
      </c>
      <c r="AU326" s="136" t="s">
        <v>82</v>
      </c>
      <c r="AY326" s="16" t="s">
        <v>122</v>
      </c>
      <c r="BE326" s="137">
        <f>IF(N326="základní",J326,0)</f>
        <v>0</v>
      </c>
      <c r="BF326" s="137">
        <f>IF(N326="snížená",J326,0)</f>
        <v>0</v>
      </c>
      <c r="BG326" s="137">
        <f>IF(N326="zákl. přenesená",J326,0)</f>
        <v>0</v>
      </c>
      <c r="BH326" s="137">
        <f>IF(N326="sníž. přenesená",J326,0)</f>
        <v>0</v>
      </c>
      <c r="BI326" s="137">
        <f>IF(N326="nulová",J326,0)</f>
        <v>0</v>
      </c>
      <c r="BJ326" s="16" t="s">
        <v>12</v>
      </c>
      <c r="BK326" s="137">
        <f>ROUND(I326*H326,2)</f>
        <v>0</v>
      </c>
      <c r="BL326" s="16" t="s">
        <v>129</v>
      </c>
      <c r="BM326" s="136" t="s">
        <v>543</v>
      </c>
    </row>
    <row r="327" spans="2:65" s="1" customFormat="1" x14ac:dyDescent="0.2">
      <c r="B327" s="31"/>
      <c r="D327" s="138" t="s">
        <v>131</v>
      </c>
      <c r="F327" s="139" t="s">
        <v>544</v>
      </c>
      <c r="I327" s="140"/>
      <c r="L327" s="31"/>
      <c r="M327" s="141"/>
      <c r="T327" s="52"/>
      <c r="AT327" s="16" t="s">
        <v>131</v>
      </c>
      <c r="AU327" s="16" t="s">
        <v>82</v>
      </c>
    </row>
    <row r="328" spans="2:65" s="1" customFormat="1" ht="24.2" customHeight="1" x14ac:dyDescent="0.2">
      <c r="B328" s="31"/>
      <c r="C328" s="126" t="s">
        <v>545</v>
      </c>
      <c r="D328" s="126" t="s">
        <v>124</v>
      </c>
      <c r="E328" s="127" t="s">
        <v>546</v>
      </c>
      <c r="F328" s="128" t="s">
        <v>547</v>
      </c>
      <c r="G328" s="129" t="s">
        <v>328</v>
      </c>
      <c r="H328" s="130">
        <v>4</v>
      </c>
      <c r="I328" s="131"/>
      <c r="J328" s="130">
        <f>ROUND(I328*H328,2)</f>
        <v>0</v>
      </c>
      <c r="K328" s="128" t="s">
        <v>128</v>
      </c>
      <c r="L328" s="31"/>
      <c r="M328" s="132" t="s">
        <v>19</v>
      </c>
      <c r="N328" s="133" t="s">
        <v>44</v>
      </c>
      <c r="P328" s="134">
        <f>O328*H328</f>
        <v>0</v>
      </c>
      <c r="Q328" s="134">
        <v>0.15056</v>
      </c>
      <c r="R328" s="134">
        <f>Q328*H328</f>
        <v>0.60224</v>
      </c>
      <c r="S328" s="134">
        <v>0.15</v>
      </c>
      <c r="T328" s="135">
        <f>S328*H328</f>
        <v>0.6</v>
      </c>
      <c r="AR328" s="136" t="s">
        <v>129</v>
      </c>
      <c r="AT328" s="136" t="s">
        <v>124</v>
      </c>
      <c r="AU328" s="136" t="s">
        <v>82</v>
      </c>
      <c r="AY328" s="16" t="s">
        <v>122</v>
      </c>
      <c r="BE328" s="137">
        <f>IF(N328="základní",J328,0)</f>
        <v>0</v>
      </c>
      <c r="BF328" s="137">
        <f>IF(N328="snížená",J328,0)</f>
        <v>0</v>
      </c>
      <c r="BG328" s="137">
        <f>IF(N328="zákl. přenesená",J328,0)</f>
        <v>0</v>
      </c>
      <c r="BH328" s="137">
        <f>IF(N328="sníž. přenesená",J328,0)</f>
        <v>0</v>
      </c>
      <c r="BI328" s="137">
        <f>IF(N328="nulová",J328,0)</f>
        <v>0</v>
      </c>
      <c r="BJ328" s="16" t="s">
        <v>12</v>
      </c>
      <c r="BK328" s="137">
        <f>ROUND(I328*H328,2)</f>
        <v>0</v>
      </c>
      <c r="BL328" s="16" t="s">
        <v>129</v>
      </c>
      <c r="BM328" s="136" t="s">
        <v>548</v>
      </c>
    </row>
    <row r="329" spans="2:65" s="1" customFormat="1" x14ac:dyDescent="0.2">
      <c r="B329" s="31"/>
      <c r="D329" s="138" t="s">
        <v>131</v>
      </c>
      <c r="F329" s="139" t="s">
        <v>549</v>
      </c>
      <c r="I329" s="140"/>
      <c r="L329" s="31"/>
      <c r="M329" s="141"/>
      <c r="T329" s="52"/>
      <c r="AT329" s="16" t="s">
        <v>131</v>
      </c>
      <c r="AU329" s="16" t="s">
        <v>82</v>
      </c>
    </row>
    <row r="330" spans="2:65" s="1" customFormat="1" ht="24.2" customHeight="1" x14ac:dyDescent="0.2">
      <c r="B330" s="31"/>
      <c r="C330" s="126" t="s">
        <v>550</v>
      </c>
      <c r="D330" s="126" t="s">
        <v>124</v>
      </c>
      <c r="E330" s="127" t="s">
        <v>551</v>
      </c>
      <c r="F330" s="128" t="s">
        <v>552</v>
      </c>
      <c r="G330" s="129" t="s">
        <v>328</v>
      </c>
      <c r="H330" s="130">
        <v>30</v>
      </c>
      <c r="I330" s="131"/>
      <c r="J330" s="130">
        <f>ROUND(I330*H330,2)</f>
        <v>0</v>
      </c>
      <c r="K330" s="128" t="s">
        <v>128</v>
      </c>
      <c r="L330" s="31"/>
      <c r="M330" s="132" t="s">
        <v>19</v>
      </c>
      <c r="N330" s="133" t="s">
        <v>44</v>
      </c>
      <c r="P330" s="134">
        <f>O330*H330</f>
        <v>0</v>
      </c>
      <c r="Q330" s="134">
        <v>0</v>
      </c>
      <c r="R330" s="134">
        <f>Q330*H330</f>
        <v>0</v>
      </c>
      <c r="S330" s="134">
        <v>0.15</v>
      </c>
      <c r="T330" s="135">
        <f>S330*H330</f>
        <v>4.5</v>
      </c>
      <c r="AR330" s="136" t="s">
        <v>129</v>
      </c>
      <c r="AT330" s="136" t="s">
        <v>124</v>
      </c>
      <c r="AU330" s="136" t="s">
        <v>82</v>
      </c>
      <c r="AY330" s="16" t="s">
        <v>122</v>
      </c>
      <c r="BE330" s="137">
        <f>IF(N330="základní",J330,0)</f>
        <v>0</v>
      </c>
      <c r="BF330" s="137">
        <f>IF(N330="snížená",J330,0)</f>
        <v>0</v>
      </c>
      <c r="BG330" s="137">
        <f>IF(N330="zákl. přenesená",J330,0)</f>
        <v>0</v>
      </c>
      <c r="BH330" s="137">
        <f>IF(N330="sníž. přenesená",J330,0)</f>
        <v>0</v>
      </c>
      <c r="BI330" s="137">
        <f>IF(N330="nulová",J330,0)</f>
        <v>0</v>
      </c>
      <c r="BJ330" s="16" t="s">
        <v>12</v>
      </c>
      <c r="BK330" s="137">
        <f>ROUND(I330*H330,2)</f>
        <v>0</v>
      </c>
      <c r="BL330" s="16" t="s">
        <v>129</v>
      </c>
      <c r="BM330" s="136" t="s">
        <v>553</v>
      </c>
    </row>
    <row r="331" spans="2:65" s="1" customFormat="1" x14ac:dyDescent="0.2">
      <c r="B331" s="31"/>
      <c r="D331" s="138" t="s">
        <v>131</v>
      </c>
      <c r="F331" s="139" t="s">
        <v>554</v>
      </c>
      <c r="I331" s="140"/>
      <c r="L331" s="31"/>
      <c r="M331" s="141"/>
      <c r="T331" s="52"/>
      <c r="AT331" s="16" t="s">
        <v>131</v>
      </c>
      <c r="AU331" s="16" t="s">
        <v>82</v>
      </c>
    </row>
    <row r="332" spans="2:65" s="12" customFormat="1" x14ac:dyDescent="0.2">
      <c r="B332" s="142"/>
      <c r="D332" s="143" t="s">
        <v>133</v>
      </c>
      <c r="E332" s="144" t="s">
        <v>19</v>
      </c>
      <c r="F332" s="145" t="s">
        <v>555</v>
      </c>
      <c r="H332" s="146">
        <v>30</v>
      </c>
      <c r="I332" s="147"/>
      <c r="L332" s="142"/>
      <c r="M332" s="148"/>
      <c r="T332" s="149"/>
      <c r="AT332" s="144" t="s">
        <v>133</v>
      </c>
      <c r="AU332" s="144" t="s">
        <v>82</v>
      </c>
      <c r="AV332" s="12" t="s">
        <v>82</v>
      </c>
      <c r="AW332" s="12" t="s">
        <v>35</v>
      </c>
      <c r="AX332" s="12" t="s">
        <v>12</v>
      </c>
      <c r="AY332" s="144" t="s">
        <v>122</v>
      </c>
    </row>
    <row r="333" spans="2:65" s="1" customFormat="1" ht="24.2" customHeight="1" x14ac:dyDescent="0.2">
      <c r="B333" s="31"/>
      <c r="C333" s="126" t="s">
        <v>556</v>
      </c>
      <c r="D333" s="126" t="s">
        <v>124</v>
      </c>
      <c r="E333" s="127" t="s">
        <v>557</v>
      </c>
      <c r="F333" s="128" t="s">
        <v>558</v>
      </c>
      <c r="G333" s="129" t="s">
        <v>328</v>
      </c>
      <c r="H333" s="130">
        <v>65</v>
      </c>
      <c r="I333" s="131"/>
      <c r="J333" s="130">
        <f>ROUND(I333*H333,2)</f>
        <v>0</v>
      </c>
      <c r="K333" s="128" t="s">
        <v>128</v>
      </c>
      <c r="L333" s="31"/>
      <c r="M333" s="132" t="s">
        <v>19</v>
      </c>
      <c r="N333" s="133" t="s">
        <v>44</v>
      </c>
      <c r="P333" s="134">
        <f>O333*H333</f>
        <v>0</v>
      </c>
      <c r="Q333" s="134">
        <v>0.21734000000000001</v>
      </c>
      <c r="R333" s="134">
        <f>Q333*H333</f>
        <v>14.1271</v>
      </c>
      <c r="S333" s="134">
        <v>0</v>
      </c>
      <c r="T333" s="135">
        <f>S333*H333</f>
        <v>0</v>
      </c>
      <c r="AR333" s="136" t="s">
        <v>129</v>
      </c>
      <c r="AT333" s="136" t="s">
        <v>124</v>
      </c>
      <c r="AU333" s="136" t="s">
        <v>82</v>
      </c>
      <c r="AY333" s="16" t="s">
        <v>122</v>
      </c>
      <c r="BE333" s="137">
        <f>IF(N333="základní",J333,0)</f>
        <v>0</v>
      </c>
      <c r="BF333" s="137">
        <f>IF(N333="snížená",J333,0)</f>
        <v>0</v>
      </c>
      <c r="BG333" s="137">
        <f>IF(N333="zákl. přenesená",J333,0)</f>
        <v>0</v>
      </c>
      <c r="BH333" s="137">
        <f>IF(N333="sníž. přenesená",J333,0)</f>
        <v>0</v>
      </c>
      <c r="BI333" s="137">
        <f>IF(N333="nulová",J333,0)</f>
        <v>0</v>
      </c>
      <c r="BJ333" s="16" t="s">
        <v>12</v>
      </c>
      <c r="BK333" s="137">
        <f>ROUND(I333*H333,2)</f>
        <v>0</v>
      </c>
      <c r="BL333" s="16" t="s">
        <v>129</v>
      </c>
      <c r="BM333" s="136" t="s">
        <v>559</v>
      </c>
    </row>
    <row r="334" spans="2:65" s="1" customFormat="1" x14ac:dyDescent="0.2">
      <c r="B334" s="31"/>
      <c r="D334" s="138" t="s">
        <v>131</v>
      </c>
      <c r="F334" s="139" t="s">
        <v>560</v>
      </c>
      <c r="I334" s="140"/>
      <c r="L334" s="31"/>
      <c r="M334" s="141"/>
      <c r="T334" s="52"/>
      <c r="AT334" s="16" t="s">
        <v>131</v>
      </c>
      <c r="AU334" s="16" t="s">
        <v>82</v>
      </c>
    </row>
    <row r="335" spans="2:65" s="1" customFormat="1" ht="24.2" customHeight="1" x14ac:dyDescent="0.2">
      <c r="B335" s="31"/>
      <c r="C335" s="156" t="s">
        <v>561</v>
      </c>
      <c r="D335" s="156" t="s">
        <v>250</v>
      </c>
      <c r="E335" s="157" t="s">
        <v>562</v>
      </c>
      <c r="F335" s="158" t="s">
        <v>563</v>
      </c>
      <c r="G335" s="159" t="s">
        <v>328</v>
      </c>
      <c r="H335" s="160">
        <v>26</v>
      </c>
      <c r="I335" s="161"/>
      <c r="J335" s="160">
        <f>ROUND(I335*H335,2)</f>
        <v>0</v>
      </c>
      <c r="K335" s="158" t="s">
        <v>128</v>
      </c>
      <c r="L335" s="162"/>
      <c r="M335" s="163" t="s">
        <v>19</v>
      </c>
      <c r="N335" s="164" t="s">
        <v>44</v>
      </c>
      <c r="P335" s="134">
        <f>O335*H335</f>
        <v>0</v>
      </c>
      <c r="Q335" s="134">
        <v>0.108</v>
      </c>
      <c r="R335" s="134">
        <f>Q335*H335</f>
        <v>2.8079999999999998</v>
      </c>
      <c r="S335" s="134">
        <v>0</v>
      </c>
      <c r="T335" s="135">
        <f>S335*H335</f>
        <v>0</v>
      </c>
      <c r="AR335" s="136" t="s">
        <v>172</v>
      </c>
      <c r="AT335" s="136" t="s">
        <v>250</v>
      </c>
      <c r="AU335" s="136" t="s">
        <v>82</v>
      </c>
      <c r="AY335" s="16" t="s">
        <v>122</v>
      </c>
      <c r="BE335" s="137">
        <f>IF(N335="základní",J335,0)</f>
        <v>0</v>
      </c>
      <c r="BF335" s="137">
        <f>IF(N335="snížená",J335,0)</f>
        <v>0</v>
      </c>
      <c r="BG335" s="137">
        <f>IF(N335="zákl. přenesená",J335,0)</f>
        <v>0</v>
      </c>
      <c r="BH335" s="137">
        <f>IF(N335="sníž. přenesená",J335,0)</f>
        <v>0</v>
      </c>
      <c r="BI335" s="137">
        <f>IF(N335="nulová",J335,0)</f>
        <v>0</v>
      </c>
      <c r="BJ335" s="16" t="s">
        <v>12</v>
      </c>
      <c r="BK335" s="137">
        <f>ROUND(I335*H335,2)</f>
        <v>0</v>
      </c>
      <c r="BL335" s="16" t="s">
        <v>129</v>
      </c>
      <c r="BM335" s="136" t="s">
        <v>564</v>
      </c>
    </row>
    <row r="336" spans="2:65" s="12" customFormat="1" x14ac:dyDescent="0.2">
      <c r="B336" s="142"/>
      <c r="D336" s="143" t="s">
        <v>133</v>
      </c>
      <c r="E336" s="144" t="s">
        <v>19</v>
      </c>
      <c r="F336" s="145" t="s">
        <v>565</v>
      </c>
      <c r="H336" s="146">
        <v>18</v>
      </c>
      <c r="I336" s="147"/>
      <c r="L336" s="142"/>
      <c r="M336" s="148"/>
      <c r="T336" s="149"/>
      <c r="AT336" s="144" t="s">
        <v>133</v>
      </c>
      <c r="AU336" s="144" t="s">
        <v>82</v>
      </c>
      <c r="AV336" s="12" t="s">
        <v>82</v>
      </c>
      <c r="AW336" s="12" t="s">
        <v>35</v>
      </c>
      <c r="AX336" s="12" t="s">
        <v>73</v>
      </c>
      <c r="AY336" s="144" t="s">
        <v>122</v>
      </c>
    </row>
    <row r="337" spans="2:65" s="12" customFormat="1" x14ac:dyDescent="0.2">
      <c r="B337" s="142"/>
      <c r="D337" s="143" t="s">
        <v>133</v>
      </c>
      <c r="E337" s="144" t="s">
        <v>19</v>
      </c>
      <c r="F337" s="145" t="s">
        <v>566</v>
      </c>
      <c r="H337" s="146">
        <v>7</v>
      </c>
      <c r="I337" s="147"/>
      <c r="L337" s="142"/>
      <c r="M337" s="148"/>
      <c r="T337" s="149"/>
      <c r="AT337" s="144" t="s">
        <v>133</v>
      </c>
      <c r="AU337" s="144" t="s">
        <v>82</v>
      </c>
      <c r="AV337" s="12" t="s">
        <v>82</v>
      </c>
      <c r="AW337" s="12" t="s">
        <v>35</v>
      </c>
      <c r="AX337" s="12" t="s">
        <v>73</v>
      </c>
      <c r="AY337" s="144" t="s">
        <v>122</v>
      </c>
    </row>
    <row r="338" spans="2:65" s="12" customFormat="1" x14ac:dyDescent="0.2">
      <c r="B338" s="142"/>
      <c r="D338" s="143" t="s">
        <v>133</v>
      </c>
      <c r="E338" s="144" t="s">
        <v>19</v>
      </c>
      <c r="F338" s="145" t="s">
        <v>567</v>
      </c>
      <c r="H338" s="146">
        <v>1</v>
      </c>
      <c r="I338" s="147"/>
      <c r="L338" s="142"/>
      <c r="M338" s="148"/>
      <c r="T338" s="149"/>
      <c r="AT338" s="144" t="s">
        <v>133</v>
      </c>
      <c r="AU338" s="144" t="s">
        <v>82</v>
      </c>
      <c r="AV338" s="12" t="s">
        <v>82</v>
      </c>
      <c r="AW338" s="12" t="s">
        <v>35</v>
      </c>
      <c r="AX338" s="12" t="s">
        <v>73</v>
      </c>
      <c r="AY338" s="144" t="s">
        <v>122</v>
      </c>
    </row>
    <row r="339" spans="2:65" s="1" customFormat="1" ht="24.2" customHeight="1" x14ac:dyDescent="0.2">
      <c r="B339" s="31"/>
      <c r="C339" s="156" t="s">
        <v>568</v>
      </c>
      <c r="D339" s="156" t="s">
        <v>250</v>
      </c>
      <c r="E339" s="157" t="s">
        <v>569</v>
      </c>
      <c r="F339" s="158" t="s">
        <v>570</v>
      </c>
      <c r="G339" s="159" t="s">
        <v>328</v>
      </c>
      <c r="H339" s="160">
        <v>39</v>
      </c>
      <c r="I339" s="161"/>
      <c r="J339" s="160">
        <f>ROUND(I339*H339,2)</f>
        <v>0</v>
      </c>
      <c r="K339" s="158" t="s">
        <v>128</v>
      </c>
      <c r="L339" s="162"/>
      <c r="M339" s="163" t="s">
        <v>19</v>
      </c>
      <c r="N339" s="164" t="s">
        <v>44</v>
      </c>
      <c r="P339" s="134">
        <f>O339*H339</f>
        <v>0</v>
      </c>
      <c r="Q339" s="134">
        <v>8.8400000000000006E-2</v>
      </c>
      <c r="R339" s="134">
        <f>Q339*H339</f>
        <v>3.4476000000000004</v>
      </c>
      <c r="S339" s="134">
        <v>0</v>
      </c>
      <c r="T339" s="135">
        <f>S339*H339</f>
        <v>0</v>
      </c>
      <c r="AR339" s="136" t="s">
        <v>172</v>
      </c>
      <c r="AT339" s="136" t="s">
        <v>250</v>
      </c>
      <c r="AU339" s="136" t="s">
        <v>82</v>
      </c>
      <c r="AY339" s="16" t="s">
        <v>122</v>
      </c>
      <c r="BE339" s="137">
        <f>IF(N339="základní",J339,0)</f>
        <v>0</v>
      </c>
      <c r="BF339" s="137">
        <f>IF(N339="snížená",J339,0)</f>
        <v>0</v>
      </c>
      <c r="BG339" s="137">
        <f>IF(N339="zákl. přenesená",J339,0)</f>
        <v>0</v>
      </c>
      <c r="BH339" s="137">
        <f>IF(N339="sníž. přenesená",J339,0)</f>
        <v>0</v>
      </c>
      <c r="BI339" s="137">
        <f>IF(N339="nulová",J339,0)</f>
        <v>0</v>
      </c>
      <c r="BJ339" s="16" t="s">
        <v>12</v>
      </c>
      <c r="BK339" s="137">
        <f>ROUND(I339*H339,2)</f>
        <v>0</v>
      </c>
      <c r="BL339" s="16" t="s">
        <v>129</v>
      </c>
      <c r="BM339" s="136" t="s">
        <v>571</v>
      </c>
    </row>
    <row r="340" spans="2:65" s="12" customFormat="1" x14ac:dyDescent="0.2">
      <c r="B340" s="142"/>
      <c r="D340" s="143" t="s">
        <v>133</v>
      </c>
      <c r="E340" s="144" t="s">
        <v>19</v>
      </c>
      <c r="F340" s="145" t="s">
        <v>572</v>
      </c>
      <c r="H340" s="146">
        <v>23</v>
      </c>
      <c r="I340" s="147"/>
      <c r="L340" s="142"/>
      <c r="M340" s="148"/>
      <c r="T340" s="149"/>
      <c r="AT340" s="144" t="s">
        <v>133</v>
      </c>
      <c r="AU340" s="144" t="s">
        <v>82</v>
      </c>
      <c r="AV340" s="12" t="s">
        <v>82</v>
      </c>
      <c r="AW340" s="12" t="s">
        <v>35</v>
      </c>
      <c r="AX340" s="12" t="s">
        <v>73</v>
      </c>
      <c r="AY340" s="144" t="s">
        <v>122</v>
      </c>
    </row>
    <row r="341" spans="2:65" s="12" customFormat="1" x14ac:dyDescent="0.2">
      <c r="B341" s="142"/>
      <c r="D341" s="143" t="s">
        <v>133</v>
      </c>
      <c r="E341" s="144" t="s">
        <v>19</v>
      </c>
      <c r="F341" s="145" t="s">
        <v>573</v>
      </c>
      <c r="H341" s="146">
        <v>14</v>
      </c>
      <c r="I341" s="147"/>
      <c r="L341" s="142"/>
      <c r="M341" s="148"/>
      <c r="T341" s="149"/>
      <c r="AT341" s="144" t="s">
        <v>133</v>
      </c>
      <c r="AU341" s="144" t="s">
        <v>82</v>
      </c>
      <c r="AV341" s="12" t="s">
        <v>82</v>
      </c>
      <c r="AW341" s="12" t="s">
        <v>35</v>
      </c>
      <c r="AX341" s="12" t="s">
        <v>73</v>
      </c>
      <c r="AY341" s="144" t="s">
        <v>122</v>
      </c>
    </row>
    <row r="342" spans="2:65" s="12" customFormat="1" x14ac:dyDescent="0.2">
      <c r="B342" s="142"/>
      <c r="D342" s="143" t="s">
        <v>133</v>
      </c>
      <c r="E342" s="144" t="s">
        <v>19</v>
      </c>
      <c r="F342" s="145" t="s">
        <v>574</v>
      </c>
      <c r="H342" s="146">
        <v>2</v>
      </c>
      <c r="I342" s="147"/>
      <c r="L342" s="142"/>
      <c r="M342" s="148"/>
      <c r="T342" s="149"/>
      <c r="AT342" s="144" t="s">
        <v>133</v>
      </c>
      <c r="AU342" s="144" t="s">
        <v>82</v>
      </c>
      <c r="AV342" s="12" t="s">
        <v>82</v>
      </c>
      <c r="AW342" s="12" t="s">
        <v>35</v>
      </c>
      <c r="AX342" s="12" t="s">
        <v>73</v>
      </c>
      <c r="AY342" s="144" t="s">
        <v>122</v>
      </c>
    </row>
    <row r="343" spans="2:65" s="1" customFormat="1" ht="24.2" customHeight="1" x14ac:dyDescent="0.2">
      <c r="B343" s="31"/>
      <c r="C343" s="156" t="s">
        <v>575</v>
      </c>
      <c r="D343" s="156" t="s">
        <v>250</v>
      </c>
      <c r="E343" s="157" t="s">
        <v>576</v>
      </c>
      <c r="F343" s="158" t="s">
        <v>577</v>
      </c>
      <c r="G343" s="159" t="s">
        <v>328</v>
      </c>
      <c r="H343" s="160">
        <v>65</v>
      </c>
      <c r="I343" s="161"/>
      <c r="J343" s="160">
        <f>ROUND(I343*H343,2)</f>
        <v>0</v>
      </c>
      <c r="K343" s="158" t="s">
        <v>128</v>
      </c>
      <c r="L343" s="162"/>
      <c r="M343" s="163" t="s">
        <v>19</v>
      </c>
      <c r="N343" s="164" t="s">
        <v>44</v>
      </c>
      <c r="P343" s="134">
        <f>O343*H343</f>
        <v>0</v>
      </c>
      <c r="Q343" s="134">
        <v>6.0000000000000001E-3</v>
      </c>
      <c r="R343" s="134">
        <f>Q343*H343</f>
        <v>0.39</v>
      </c>
      <c r="S343" s="134">
        <v>0</v>
      </c>
      <c r="T343" s="135">
        <f>S343*H343</f>
        <v>0</v>
      </c>
      <c r="AR343" s="136" t="s">
        <v>172</v>
      </c>
      <c r="AT343" s="136" t="s">
        <v>250</v>
      </c>
      <c r="AU343" s="136" t="s">
        <v>82</v>
      </c>
      <c r="AY343" s="16" t="s">
        <v>122</v>
      </c>
      <c r="BE343" s="137">
        <f>IF(N343="základní",J343,0)</f>
        <v>0</v>
      </c>
      <c r="BF343" s="137">
        <f>IF(N343="snížená",J343,0)</f>
        <v>0</v>
      </c>
      <c r="BG343" s="137">
        <f>IF(N343="zákl. přenesená",J343,0)</f>
        <v>0</v>
      </c>
      <c r="BH343" s="137">
        <f>IF(N343="sníž. přenesená",J343,0)</f>
        <v>0</v>
      </c>
      <c r="BI343" s="137">
        <f>IF(N343="nulová",J343,0)</f>
        <v>0</v>
      </c>
      <c r="BJ343" s="16" t="s">
        <v>12</v>
      </c>
      <c r="BK343" s="137">
        <f>ROUND(I343*H343,2)</f>
        <v>0</v>
      </c>
      <c r="BL343" s="16" t="s">
        <v>129</v>
      </c>
      <c r="BM343" s="136" t="s">
        <v>578</v>
      </c>
    </row>
    <row r="344" spans="2:65" s="1" customFormat="1" ht="33" customHeight="1" x14ac:dyDescent="0.2">
      <c r="B344" s="31"/>
      <c r="C344" s="126" t="s">
        <v>579</v>
      </c>
      <c r="D344" s="126" t="s">
        <v>124</v>
      </c>
      <c r="E344" s="127" t="s">
        <v>580</v>
      </c>
      <c r="F344" s="128" t="s">
        <v>581</v>
      </c>
      <c r="G344" s="129" t="s">
        <v>155</v>
      </c>
      <c r="H344" s="130">
        <v>8</v>
      </c>
      <c r="I344" s="131"/>
      <c r="J344" s="130">
        <f>ROUND(I344*H344,2)</f>
        <v>0</v>
      </c>
      <c r="K344" s="128" t="s">
        <v>128</v>
      </c>
      <c r="L344" s="31"/>
      <c r="M344" s="132" t="s">
        <v>19</v>
      </c>
      <c r="N344" s="133" t="s">
        <v>44</v>
      </c>
      <c r="P344" s="134">
        <f>O344*H344</f>
        <v>0</v>
      </c>
      <c r="Q344" s="134">
        <v>0</v>
      </c>
      <c r="R344" s="134">
        <f>Q344*H344</f>
        <v>0</v>
      </c>
      <c r="S344" s="134">
        <v>0</v>
      </c>
      <c r="T344" s="135">
        <f>S344*H344</f>
        <v>0</v>
      </c>
      <c r="AR344" s="136" t="s">
        <v>129</v>
      </c>
      <c r="AT344" s="136" t="s">
        <v>124</v>
      </c>
      <c r="AU344" s="136" t="s">
        <v>82</v>
      </c>
      <c r="AY344" s="16" t="s">
        <v>122</v>
      </c>
      <c r="BE344" s="137">
        <f>IF(N344="základní",J344,0)</f>
        <v>0</v>
      </c>
      <c r="BF344" s="137">
        <f>IF(N344="snížená",J344,0)</f>
        <v>0</v>
      </c>
      <c r="BG344" s="137">
        <f>IF(N344="zákl. přenesená",J344,0)</f>
        <v>0</v>
      </c>
      <c r="BH344" s="137">
        <f>IF(N344="sníž. přenesená",J344,0)</f>
        <v>0</v>
      </c>
      <c r="BI344" s="137">
        <f>IF(N344="nulová",J344,0)</f>
        <v>0</v>
      </c>
      <c r="BJ344" s="16" t="s">
        <v>12</v>
      </c>
      <c r="BK344" s="137">
        <f>ROUND(I344*H344,2)</f>
        <v>0</v>
      </c>
      <c r="BL344" s="16" t="s">
        <v>129</v>
      </c>
      <c r="BM344" s="136" t="s">
        <v>582</v>
      </c>
    </row>
    <row r="345" spans="2:65" s="1" customFormat="1" x14ac:dyDescent="0.2">
      <c r="B345" s="31"/>
      <c r="D345" s="138" t="s">
        <v>131</v>
      </c>
      <c r="F345" s="139" t="s">
        <v>583</v>
      </c>
      <c r="I345" s="140"/>
      <c r="L345" s="31"/>
      <c r="M345" s="141"/>
      <c r="T345" s="52"/>
      <c r="AT345" s="16" t="s">
        <v>131</v>
      </c>
      <c r="AU345" s="16" t="s">
        <v>82</v>
      </c>
    </row>
    <row r="346" spans="2:65" s="12" customFormat="1" x14ac:dyDescent="0.2">
      <c r="B346" s="142"/>
      <c r="D346" s="143" t="s">
        <v>133</v>
      </c>
      <c r="E346" s="144" t="s">
        <v>19</v>
      </c>
      <c r="F346" s="145" t="s">
        <v>584</v>
      </c>
      <c r="H346" s="146">
        <v>8</v>
      </c>
      <c r="I346" s="147"/>
      <c r="L346" s="142"/>
      <c r="M346" s="148"/>
      <c r="T346" s="149"/>
      <c r="AT346" s="144" t="s">
        <v>133</v>
      </c>
      <c r="AU346" s="144" t="s">
        <v>82</v>
      </c>
      <c r="AV346" s="12" t="s">
        <v>82</v>
      </c>
      <c r="AW346" s="12" t="s">
        <v>35</v>
      </c>
      <c r="AX346" s="12" t="s">
        <v>73</v>
      </c>
      <c r="AY346" s="144" t="s">
        <v>122</v>
      </c>
    </row>
    <row r="347" spans="2:65" s="11" customFormat="1" ht="22.9" customHeight="1" x14ac:dyDescent="0.2">
      <c r="B347" s="114"/>
      <c r="D347" s="115" t="s">
        <v>72</v>
      </c>
      <c r="E347" s="124" t="s">
        <v>178</v>
      </c>
      <c r="F347" s="124" t="s">
        <v>585</v>
      </c>
      <c r="I347" s="117"/>
      <c r="J347" s="125">
        <f>BK347</f>
        <v>0</v>
      </c>
      <c r="L347" s="114"/>
      <c r="M347" s="119"/>
      <c r="P347" s="120">
        <f>SUM(P348:P427)</f>
        <v>0</v>
      </c>
      <c r="R347" s="120">
        <f>SUM(R348:R427)</f>
        <v>407.60327000000007</v>
      </c>
      <c r="T347" s="121">
        <f>SUM(T348:T427)</f>
        <v>315.67500000000001</v>
      </c>
      <c r="AR347" s="115" t="s">
        <v>12</v>
      </c>
      <c r="AT347" s="122" t="s">
        <v>72</v>
      </c>
      <c r="AU347" s="122" t="s">
        <v>12</v>
      </c>
      <c r="AY347" s="115" t="s">
        <v>122</v>
      </c>
      <c r="BK347" s="123">
        <f>SUM(BK348:BK427)</f>
        <v>0</v>
      </c>
    </row>
    <row r="348" spans="2:65" s="1" customFormat="1" ht="24.2" customHeight="1" x14ac:dyDescent="0.2">
      <c r="B348" s="31"/>
      <c r="C348" s="126" t="s">
        <v>586</v>
      </c>
      <c r="D348" s="126" t="s">
        <v>124</v>
      </c>
      <c r="E348" s="127" t="s">
        <v>587</v>
      </c>
      <c r="F348" s="128" t="s">
        <v>588</v>
      </c>
      <c r="G348" s="129" t="s">
        <v>328</v>
      </c>
      <c r="H348" s="130">
        <v>14</v>
      </c>
      <c r="I348" s="131"/>
      <c r="J348" s="130">
        <f>ROUND(I348*H348,2)</f>
        <v>0</v>
      </c>
      <c r="K348" s="128" t="s">
        <v>128</v>
      </c>
      <c r="L348" s="31"/>
      <c r="M348" s="132" t="s">
        <v>19</v>
      </c>
      <c r="N348" s="133" t="s">
        <v>44</v>
      </c>
      <c r="P348" s="134">
        <f>O348*H348</f>
        <v>0</v>
      </c>
      <c r="Q348" s="134">
        <v>6.9999999999999999E-4</v>
      </c>
      <c r="R348" s="134">
        <f>Q348*H348</f>
        <v>9.7999999999999997E-3</v>
      </c>
      <c r="S348" s="134">
        <v>0</v>
      </c>
      <c r="T348" s="135">
        <f>S348*H348</f>
        <v>0</v>
      </c>
      <c r="AR348" s="136" t="s">
        <v>129</v>
      </c>
      <c r="AT348" s="136" t="s">
        <v>124</v>
      </c>
      <c r="AU348" s="136" t="s">
        <v>82</v>
      </c>
      <c r="AY348" s="16" t="s">
        <v>122</v>
      </c>
      <c r="BE348" s="137">
        <f>IF(N348="základní",J348,0)</f>
        <v>0</v>
      </c>
      <c r="BF348" s="137">
        <f>IF(N348="snížená",J348,0)</f>
        <v>0</v>
      </c>
      <c r="BG348" s="137">
        <f>IF(N348="zákl. přenesená",J348,0)</f>
        <v>0</v>
      </c>
      <c r="BH348" s="137">
        <f>IF(N348="sníž. přenesená",J348,0)</f>
        <v>0</v>
      </c>
      <c r="BI348" s="137">
        <f>IF(N348="nulová",J348,0)</f>
        <v>0</v>
      </c>
      <c r="BJ348" s="16" t="s">
        <v>12</v>
      </c>
      <c r="BK348" s="137">
        <f>ROUND(I348*H348,2)</f>
        <v>0</v>
      </c>
      <c r="BL348" s="16" t="s">
        <v>129</v>
      </c>
      <c r="BM348" s="136" t="s">
        <v>589</v>
      </c>
    </row>
    <row r="349" spans="2:65" s="1" customFormat="1" x14ac:dyDescent="0.2">
      <c r="B349" s="31"/>
      <c r="D349" s="138" t="s">
        <v>131</v>
      </c>
      <c r="F349" s="139" t="s">
        <v>590</v>
      </c>
      <c r="I349" s="140"/>
      <c r="L349" s="31"/>
      <c r="M349" s="141"/>
      <c r="T349" s="52"/>
      <c r="AT349" s="16" t="s">
        <v>131</v>
      </c>
      <c r="AU349" s="16" t="s">
        <v>82</v>
      </c>
    </row>
    <row r="350" spans="2:65" s="12" customFormat="1" x14ac:dyDescent="0.2">
      <c r="B350" s="142"/>
      <c r="D350" s="143" t="s">
        <v>133</v>
      </c>
      <c r="E350" s="144" t="s">
        <v>19</v>
      </c>
      <c r="F350" s="145" t="s">
        <v>591</v>
      </c>
      <c r="H350" s="146">
        <v>14</v>
      </c>
      <c r="I350" s="147"/>
      <c r="L350" s="142"/>
      <c r="M350" s="148"/>
      <c r="T350" s="149"/>
      <c r="AT350" s="144" t="s">
        <v>133</v>
      </c>
      <c r="AU350" s="144" t="s">
        <v>82</v>
      </c>
      <c r="AV350" s="12" t="s">
        <v>82</v>
      </c>
      <c r="AW350" s="12" t="s">
        <v>35</v>
      </c>
      <c r="AX350" s="12" t="s">
        <v>12</v>
      </c>
      <c r="AY350" s="144" t="s">
        <v>122</v>
      </c>
    </row>
    <row r="351" spans="2:65" s="1" customFormat="1" ht="16.5" customHeight="1" x14ac:dyDescent="0.2">
      <c r="B351" s="31"/>
      <c r="C351" s="156" t="s">
        <v>592</v>
      </c>
      <c r="D351" s="156" t="s">
        <v>250</v>
      </c>
      <c r="E351" s="157" t="s">
        <v>593</v>
      </c>
      <c r="F351" s="158" t="s">
        <v>594</v>
      </c>
      <c r="G351" s="159" t="s">
        <v>328</v>
      </c>
      <c r="H351" s="160">
        <v>2</v>
      </c>
      <c r="I351" s="161"/>
      <c r="J351" s="160">
        <f>ROUND(I351*H351,2)</f>
        <v>0</v>
      </c>
      <c r="K351" s="158" t="s">
        <v>128</v>
      </c>
      <c r="L351" s="162"/>
      <c r="M351" s="163" t="s">
        <v>19</v>
      </c>
      <c r="N351" s="164" t="s">
        <v>44</v>
      </c>
      <c r="P351" s="134">
        <f>O351*H351</f>
        <v>0</v>
      </c>
      <c r="Q351" s="134">
        <v>5.0000000000000001E-3</v>
      </c>
      <c r="R351" s="134">
        <f>Q351*H351</f>
        <v>0.01</v>
      </c>
      <c r="S351" s="134">
        <v>0</v>
      </c>
      <c r="T351" s="135">
        <f>S351*H351</f>
        <v>0</v>
      </c>
      <c r="AR351" s="136" t="s">
        <v>172</v>
      </c>
      <c r="AT351" s="136" t="s">
        <v>250</v>
      </c>
      <c r="AU351" s="136" t="s">
        <v>82</v>
      </c>
      <c r="AY351" s="16" t="s">
        <v>122</v>
      </c>
      <c r="BE351" s="137">
        <f>IF(N351="základní",J351,0)</f>
        <v>0</v>
      </c>
      <c r="BF351" s="137">
        <f>IF(N351="snížená",J351,0)</f>
        <v>0</v>
      </c>
      <c r="BG351" s="137">
        <f>IF(N351="zákl. přenesená",J351,0)</f>
        <v>0</v>
      </c>
      <c r="BH351" s="137">
        <f>IF(N351="sníž. přenesená",J351,0)</f>
        <v>0</v>
      </c>
      <c r="BI351" s="137">
        <f>IF(N351="nulová",J351,0)</f>
        <v>0</v>
      </c>
      <c r="BJ351" s="16" t="s">
        <v>12</v>
      </c>
      <c r="BK351" s="137">
        <f>ROUND(I351*H351,2)</f>
        <v>0</v>
      </c>
      <c r="BL351" s="16" t="s">
        <v>129</v>
      </c>
      <c r="BM351" s="136" t="s">
        <v>595</v>
      </c>
    </row>
    <row r="352" spans="2:65" s="12" customFormat="1" x14ac:dyDescent="0.2">
      <c r="B352" s="142"/>
      <c r="D352" s="143" t="s">
        <v>133</v>
      </c>
      <c r="E352" s="144" t="s">
        <v>19</v>
      </c>
      <c r="F352" s="145" t="s">
        <v>596</v>
      </c>
      <c r="H352" s="146">
        <v>2</v>
      </c>
      <c r="I352" s="147"/>
      <c r="L352" s="142"/>
      <c r="M352" s="148"/>
      <c r="T352" s="149"/>
      <c r="AT352" s="144" t="s">
        <v>133</v>
      </c>
      <c r="AU352" s="144" t="s">
        <v>82</v>
      </c>
      <c r="AV352" s="12" t="s">
        <v>82</v>
      </c>
      <c r="AW352" s="12" t="s">
        <v>35</v>
      </c>
      <c r="AX352" s="12" t="s">
        <v>12</v>
      </c>
      <c r="AY352" s="144" t="s">
        <v>122</v>
      </c>
    </row>
    <row r="353" spans="2:65" s="1" customFormat="1" ht="24.2" customHeight="1" x14ac:dyDescent="0.2">
      <c r="B353" s="31"/>
      <c r="C353" s="156" t="s">
        <v>597</v>
      </c>
      <c r="D353" s="156" t="s">
        <v>250</v>
      </c>
      <c r="E353" s="157" t="s">
        <v>598</v>
      </c>
      <c r="F353" s="158" t="s">
        <v>599</v>
      </c>
      <c r="G353" s="159" t="s">
        <v>328</v>
      </c>
      <c r="H353" s="160">
        <v>7</v>
      </c>
      <c r="I353" s="161"/>
      <c r="J353" s="160">
        <f>ROUND(I353*H353,2)</f>
        <v>0</v>
      </c>
      <c r="K353" s="158" t="s">
        <v>128</v>
      </c>
      <c r="L353" s="162"/>
      <c r="M353" s="163" t="s">
        <v>19</v>
      </c>
      <c r="N353" s="164" t="s">
        <v>44</v>
      </c>
      <c r="P353" s="134">
        <f>O353*H353</f>
        <v>0</v>
      </c>
      <c r="Q353" s="134">
        <v>2.5000000000000001E-3</v>
      </c>
      <c r="R353" s="134">
        <f>Q353*H353</f>
        <v>1.7500000000000002E-2</v>
      </c>
      <c r="S353" s="134">
        <v>0</v>
      </c>
      <c r="T353" s="135">
        <f>S353*H353</f>
        <v>0</v>
      </c>
      <c r="AR353" s="136" t="s">
        <v>172</v>
      </c>
      <c r="AT353" s="136" t="s">
        <v>250</v>
      </c>
      <c r="AU353" s="136" t="s">
        <v>82</v>
      </c>
      <c r="AY353" s="16" t="s">
        <v>122</v>
      </c>
      <c r="BE353" s="137">
        <f>IF(N353="základní",J353,0)</f>
        <v>0</v>
      </c>
      <c r="BF353" s="137">
        <f>IF(N353="snížená",J353,0)</f>
        <v>0</v>
      </c>
      <c r="BG353" s="137">
        <f>IF(N353="zákl. přenesená",J353,0)</f>
        <v>0</v>
      </c>
      <c r="BH353" s="137">
        <f>IF(N353="sníž. přenesená",J353,0)</f>
        <v>0</v>
      </c>
      <c r="BI353" s="137">
        <f>IF(N353="nulová",J353,0)</f>
        <v>0</v>
      </c>
      <c r="BJ353" s="16" t="s">
        <v>12</v>
      </c>
      <c r="BK353" s="137">
        <f>ROUND(I353*H353,2)</f>
        <v>0</v>
      </c>
      <c r="BL353" s="16" t="s">
        <v>129</v>
      </c>
      <c r="BM353" s="136" t="s">
        <v>600</v>
      </c>
    </row>
    <row r="354" spans="2:65" s="12" customFormat="1" x14ac:dyDescent="0.2">
      <c r="B354" s="142"/>
      <c r="D354" s="143" t="s">
        <v>133</v>
      </c>
      <c r="E354" s="144" t="s">
        <v>19</v>
      </c>
      <c r="F354" s="145" t="s">
        <v>601</v>
      </c>
      <c r="H354" s="146">
        <v>7</v>
      </c>
      <c r="I354" s="147"/>
      <c r="L354" s="142"/>
      <c r="M354" s="148"/>
      <c r="T354" s="149"/>
      <c r="AT354" s="144" t="s">
        <v>133</v>
      </c>
      <c r="AU354" s="144" t="s">
        <v>82</v>
      </c>
      <c r="AV354" s="12" t="s">
        <v>82</v>
      </c>
      <c r="AW354" s="12" t="s">
        <v>35</v>
      </c>
      <c r="AX354" s="12" t="s">
        <v>12</v>
      </c>
      <c r="AY354" s="144" t="s">
        <v>122</v>
      </c>
    </row>
    <row r="355" spans="2:65" s="1" customFormat="1" ht="16.5" customHeight="1" x14ac:dyDescent="0.2">
      <c r="B355" s="31"/>
      <c r="C355" s="156" t="s">
        <v>602</v>
      </c>
      <c r="D355" s="156" t="s">
        <v>250</v>
      </c>
      <c r="E355" s="157" t="s">
        <v>603</v>
      </c>
      <c r="F355" s="158" t="s">
        <v>604</v>
      </c>
      <c r="G355" s="159" t="s">
        <v>328</v>
      </c>
      <c r="H355" s="160">
        <v>5</v>
      </c>
      <c r="I355" s="161"/>
      <c r="J355" s="160">
        <f>ROUND(I355*H355,2)</f>
        <v>0</v>
      </c>
      <c r="K355" s="158" t="s">
        <v>128</v>
      </c>
      <c r="L355" s="162"/>
      <c r="M355" s="163" t="s">
        <v>19</v>
      </c>
      <c r="N355" s="164" t="s">
        <v>44</v>
      </c>
      <c r="P355" s="134">
        <f>O355*H355</f>
        <v>0</v>
      </c>
      <c r="Q355" s="134">
        <v>2.5999999999999999E-3</v>
      </c>
      <c r="R355" s="134">
        <f>Q355*H355</f>
        <v>1.2999999999999999E-2</v>
      </c>
      <c r="S355" s="134">
        <v>0</v>
      </c>
      <c r="T355" s="135">
        <f>S355*H355</f>
        <v>0</v>
      </c>
      <c r="AR355" s="136" t="s">
        <v>172</v>
      </c>
      <c r="AT355" s="136" t="s">
        <v>250</v>
      </c>
      <c r="AU355" s="136" t="s">
        <v>82</v>
      </c>
      <c r="AY355" s="16" t="s">
        <v>122</v>
      </c>
      <c r="BE355" s="137">
        <f>IF(N355="základní",J355,0)</f>
        <v>0</v>
      </c>
      <c r="BF355" s="137">
        <f>IF(N355="snížená",J355,0)</f>
        <v>0</v>
      </c>
      <c r="BG355" s="137">
        <f>IF(N355="zákl. přenesená",J355,0)</f>
        <v>0</v>
      </c>
      <c r="BH355" s="137">
        <f>IF(N355="sníž. přenesená",J355,0)</f>
        <v>0</v>
      </c>
      <c r="BI355" s="137">
        <f>IF(N355="nulová",J355,0)</f>
        <v>0</v>
      </c>
      <c r="BJ355" s="16" t="s">
        <v>12</v>
      </c>
      <c r="BK355" s="137">
        <f>ROUND(I355*H355,2)</f>
        <v>0</v>
      </c>
      <c r="BL355" s="16" t="s">
        <v>129</v>
      </c>
      <c r="BM355" s="136" t="s">
        <v>605</v>
      </c>
    </row>
    <row r="356" spans="2:65" s="12" customFormat="1" x14ac:dyDescent="0.2">
      <c r="B356" s="142"/>
      <c r="D356" s="143" t="s">
        <v>133</v>
      </c>
      <c r="E356" s="144" t="s">
        <v>19</v>
      </c>
      <c r="F356" s="145" t="s">
        <v>606</v>
      </c>
      <c r="H356" s="146">
        <v>5</v>
      </c>
      <c r="I356" s="147"/>
      <c r="L356" s="142"/>
      <c r="M356" s="148"/>
      <c r="T356" s="149"/>
      <c r="AT356" s="144" t="s">
        <v>133</v>
      </c>
      <c r="AU356" s="144" t="s">
        <v>82</v>
      </c>
      <c r="AV356" s="12" t="s">
        <v>82</v>
      </c>
      <c r="AW356" s="12" t="s">
        <v>35</v>
      </c>
      <c r="AX356" s="12" t="s">
        <v>12</v>
      </c>
      <c r="AY356" s="144" t="s">
        <v>122</v>
      </c>
    </row>
    <row r="357" spans="2:65" s="1" customFormat="1" ht="24.2" customHeight="1" x14ac:dyDescent="0.2">
      <c r="B357" s="31"/>
      <c r="C357" s="126" t="s">
        <v>607</v>
      </c>
      <c r="D357" s="126" t="s">
        <v>124</v>
      </c>
      <c r="E357" s="127" t="s">
        <v>608</v>
      </c>
      <c r="F357" s="128" t="s">
        <v>609</v>
      </c>
      <c r="G357" s="129" t="s">
        <v>328</v>
      </c>
      <c r="H357" s="130">
        <v>2</v>
      </c>
      <c r="I357" s="131"/>
      <c r="J357" s="130">
        <f>ROUND(I357*H357,2)</f>
        <v>0</v>
      </c>
      <c r="K357" s="128" t="s">
        <v>128</v>
      </c>
      <c r="L357" s="31"/>
      <c r="M357" s="132" t="s">
        <v>19</v>
      </c>
      <c r="N357" s="133" t="s">
        <v>44</v>
      </c>
      <c r="P357" s="134">
        <f>O357*H357</f>
        <v>0</v>
      </c>
      <c r="Q357" s="134">
        <v>0</v>
      </c>
      <c r="R357" s="134">
        <f>Q357*H357</f>
        <v>0</v>
      </c>
      <c r="S357" s="134">
        <v>0</v>
      </c>
      <c r="T357" s="135">
        <f>S357*H357</f>
        <v>0</v>
      </c>
      <c r="AR357" s="136" t="s">
        <v>129</v>
      </c>
      <c r="AT357" s="136" t="s">
        <v>124</v>
      </c>
      <c r="AU357" s="136" t="s">
        <v>82</v>
      </c>
      <c r="AY357" s="16" t="s">
        <v>122</v>
      </c>
      <c r="BE357" s="137">
        <f>IF(N357="základní",J357,0)</f>
        <v>0</v>
      </c>
      <c r="BF357" s="137">
        <f>IF(N357="snížená",J357,0)</f>
        <v>0</v>
      </c>
      <c r="BG357" s="137">
        <f>IF(N357="zákl. přenesená",J357,0)</f>
        <v>0</v>
      </c>
      <c r="BH357" s="137">
        <f>IF(N357="sníž. přenesená",J357,0)</f>
        <v>0</v>
      </c>
      <c r="BI357" s="137">
        <f>IF(N357="nulová",J357,0)</f>
        <v>0</v>
      </c>
      <c r="BJ357" s="16" t="s">
        <v>12</v>
      </c>
      <c r="BK357" s="137">
        <f>ROUND(I357*H357,2)</f>
        <v>0</v>
      </c>
      <c r="BL357" s="16" t="s">
        <v>129</v>
      </c>
      <c r="BM357" s="136" t="s">
        <v>610</v>
      </c>
    </row>
    <row r="358" spans="2:65" s="1" customFormat="1" x14ac:dyDescent="0.2">
      <c r="B358" s="31"/>
      <c r="D358" s="138" t="s">
        <v>131</v>
      </c>
      <c r="F358" s="139" t="s">
        <v>611</v>
      </c>
      <c r="I358" s="140"/>
      <c r="L358" s="31"/>
      <c r="M358" s="141"/>
      <c r="T358" s="52"/>
      <c r="AT358" s="16" t="s">
        <v>131</v>
      </c>
      <c r="AU358" s="16" t="s">
        <v>82</v>
      </c>
    </row>
    <row r="359" spans="2:65" s="12" customFormat="1" x14ac:dyDescent="0.2">
      <c r="B359" s="142"/>
      <c r="D359" s="143" t="s">
        <v>133</v>
      </c>
      <c r="E359" s="144" t="s">
        <v>19</v>
      </c>
      <c r="F359" s="145" t="s">
        <v>596</v>
      </c>
      <c r="H359" s="146">
        <v>2</v>
      </c>
      <c r="I359" s="147"/>
      <c r="L359" s="142"/>
      <c r="M359" s="148"/>
      <c r="T359" s="149"/>
      <c r="AT359" s="144" t="s">
        <v>133</v>
      </c>
      <c r="AU359" s="144" t="s">
        <v>82</v>
      </c>
      <c r="AV359" s="12" t="s">
        <v>82</v>
      </c>
      <c r="AW359" s="12" t="s">
        <v>35</v>
      </c>
      <c r="AX359" s="12" t="s">
        <v>12</v>
      </c>
      <c r="AY359" s="144" t="s">
        <v>122</v>
      </c>
    </row>
    <row r="360" spans="2:65" s="1" customFormat="1" ht="16.5" customHeight="1" x14ac:dyDescent="0.2">
      <c r="B360" s="31"/>
      <c r="C360" s="156" t="s">
        <v>612</v>
      </c>
      <c r="D360" s="156" t="s">
        <v>250</v>
      </c>
      <c r="E360" s="157" t="s">
        <v>613</v>
      </c>
      <c r="F360" s="158" t="s">
        <v>614</v>
      </c>
      <c r="G360" s="159" t="s">
        <v>328</v>
      </c>
      <c r="H360" s="160">
        <v>2</v>
      </c>
      <c r="I360" s="161"/>
      <c r="J360" s="160">
        <f>ROUND(I360*H360,2)</f>
        <v>0</v>
      </c>
      <c r="K360" s="158" t="s">
        <v>128</v>
      </c>
      <c r="L360" s="162"/>
      <c r="M360" s="163" t="s">
        <v>19</v>
      </c>
      <c r="N360" s="164" t="s">
        <v>44</v>
      </c>
      <c r="P360" s="134">
        <f>O360*H360</f>
        <v>0</v>
      </c>
      <c r="Q360" s="134">
        <v>1.5699999999999999E-2</v>
      </c>
      <c r="R360" s="134">
        <f>Q360*H360</f>
        <v>3.1399999999999997E-2</v>
      </c>
      <c r="S360" s="134">
        <v>0</v>
      </c>
      <c r="T360" s="135">
        <f>S360*H360</f>
        <v>0</v>
      </c>
      <c r="AR360" s="136" t="s">
        <v>172</v>
      </c>
      <c r="AT360" s="136" t="s">
        <v>250</v>
      </c>
      <c r="AU360" s="136" t="s">
        <v>82</v>
      </c>
      <c r="AY360" s="16" t="s">
        <v>122</v>
      </c>
      <c r="BE360" s="137">
        <f>IF(N360="základní",J360,0)</f>
        <v>0</v>
      </c>
      <c r="BF360" s="137">
        <f>IF(N360="snížená",J360,0)</f>
        <v>0</v>
      </c>
      <c r="BG360" s="137">
        <f>IF(N360="zákl. přenesená",J360,0)</f>
        <v>0</v>
      </c>
      <c r="BH360" s="137">
        <f>IF(N360="sníž. přenesená",J360,0)</f>
        <v>0</v>
      </c>
      <c r="BI360" s="137">
        <f>IF(N360="nulová",J360,0)</f>
        <v>0</v>
      </c>
      <c r="BJ360" s="16" t="s">
        <v>12</v>
      </c>
      <c r="BK360" s="137">
        <f>ROUND(I360*H360,2)</f>
        <v>0</v>
      </c>
      <c r="BL360" s="16" t="s">
        <v>129</v>
      </c>
      <c r="BM360" s="136" t="s">
        <v>615</v>
      </c>
    </row>
    <row r="361" spans="2:65" s="1" customFormat="1" ht="24.2" customHeight="1" x14ac:dyDescent="0.2">
      <c r="B361" s="31"/>
      <c r="C361" s="126" t="s">
        <v>616</v>
      </c>
      <c r="D361" s="126" t="s">
        <v>124</v>
      </c>
      <c r="E361" s="127" t="s">
        <v>617</v>
      </c>
      <c r="F361" s="128" t="s">
        <v>618</v>
      </c>
      <c r="G361" s="129" t="s">
        <v>328</v>
      </c>
      <c r="H361" s="130">
        <v>7</v>
      </c>
      <c r="I361" s="131"/>
      <c r="J361" s="130">
        <f>ROUND(I361*H361,2)</f>
        <v>0</v>
      </c>
      <c r="K361" s="128" t="s">
        <v>128</v>
      </c>
      <c r="L361" s="31"/>
      <c r="M361" s="132" t="s">
        <v>19</v>
      </c>
      <c r="N361" s="133" t="s">
        <v>44</v>
      </c>
      <c r="P361" s="134">
        <f>O361*H361</f>
        <v>0</v>
      </c>
      <c r="Q361" s="134">
        <v>0.11241</v>
      </c>
      <c r="R361" s="134">
        <f>Q361*H361</f>
        <v>0.78686999999999996</v>
      </c>
      <c r="S361" s="134">
        <v>0</v>
      </c>
      <c r="T361" s="135">
        <f>S361*H361</f>
        <v>0</v>
      </c>
      <c r="AR361" s="136" t="s">
        <v>129</v>
      </c>
      <c r="AT361" s="136" t="s">
        <v>124</v>
      </c>
      <c r="AU361" s="136" t="s">
        <v>82</v>
      </c>
      <c r="AY361" s="16" t="s">
        <v>122</v>
      </c>
      <c r="BE361" s="137">
        <f>IF(N361="základní",J361,0)</f>
        <v>0</v>
      </c>
      <c r="BF361" s="137">
        <f>IF(N361="snížená",J361,0)</f>
        <v>0</v>
      </c>
      <c r="BG361" s="137">
        <f>IF(N361="zákl. přenesená",J361,0)</f>
        <v>0</v>
      </c>
      <c r="BH361" s="137">
        <f>IF(N361="sníž. přenesená",J361,0)</f>
        <v>0</v>
      </c>
      <c r="BI361" s="137">
        <f>IF(N361="nulová",J361,0)</f>
        <v>0</v>
      </c>
      <c r="BJ361" s="16" t="s">
        <v>12</v>
      </c>
      <c r="BK361" s="137">
        <f>ROUND(I361*H361,2)</f>
        <v>0</v>
      </c>
      <c r="BL361" s="16" t="s">
        <v>129</v>
      </c>
      <c r="BM361" s="136" t="s">
        <v>619</v>
      </c>
    </row>
    <row r="362" spans="2:65" s="1" customFormat="1" x14ac:dyDescent="0.2">
      <c r="B362" s="31"/>
      <c r="D362" s="138" t="s">
        <v>131</v>
      </c>
      <c r="F362" s="139" t="s">
        <v>620</v>
      </c>
      <c r="I362" s="140"/>
      <c r="L362" s="31"/>
      <c r="M362" s="141"/>
      <c r="T362" s="52"/>
      <c r="AT362" s="16" t="s">
        <v>131</v>
      </c>
      <c r="AU362" s="16" t="s">
        <v>82</v>
      </c>
    </row>
    <row r="363" spans="2:65" s="12" customFormat="1" x14ac:dyDescent="0.2">
      <c r="B363" s="142"/>
      <c r="D363" s="143" t="s">
        <v>133</v>
      </c>
      <c r="E363" s="144" t="s">
        <v>19</v>
      </c>
      <c r="F363" s="145" t="s">
        <v>601</v>
      </c>
      <c r="H363" s="146">
        <v>7</v>
      </c>
      <c r="I363" s="147"/>
      <c r="L363" s="142"/>
      <c r="M363" s="148"/>
      <c r="T363" s="149"/>
      <c r="AT363" s="144" t="s">
        <v>133</v>
      </c>
      <c r="AU363" s="144" t="s">
        <v>82</v>
      </c>
      <c r="AV363" s="12" t="s">
        <v>82</v>
      </c>
      <c r="AW363" s="12" t="s">
        <v>35</v>
      </c>
      <c r="AX363" s="12" t="s">
        <v>12</v>
      </c>
      <c r="AY363" s="144" t="s">
        <v>122</v>
      </c>
    </row>
    <row r="364" spans="2:65" s="1" customFormat="1" ht="21.75" customHeight="1" x14ac:dyDescent="0.2">
      <c r="B364" s="31"/>
      <c r="C364" s="156" t="s">
        <v>621</v>
      </c>
      <c r="D364" s="156" t="s">
        <v>250</v>
      </c>
      <c r="E364" s="157" t="s">
        <v>622</v>
      </c>
      <c r="F364" s="158" t="s">
        <v>623</v>
      </c>
      <c r="G364" s="159" t="s">
        <v>328</v>
      </c>
      <c r="H364" s="160">
        <v>7</v>
      </c>
      <c r="I364" s="161"/>
      <c r="J364" s="160">
        <f>ROUND(I364*H364,2)</f>
        <v>0</v>
      </c>
      <c r="K364" s="158" t="s">
        <v>128</v>
      </c>
      <c r="L364" s="162"/>
      <c r="M364" s="163" t="s">
        <v>19</v>
      </c>
      <c r="N364" s="164" t="s">
        <v>44</v>
      </c>
      <c r="P364" s="134">
        <f>O364*H364</f>
        <v>0</v>
      </c>
      <c r="Q364" s="134">
        <v>6.1000000000000004E-3</v>
      </c>
      <c r="R364" s="134">
        <f>Q364*H364</f>
        <v>4.2700000000000002E-2</v>
      </c>
      <c r="S364" s="134">
        <v>0</v>
      </c>
      <c r="T364" s="135">
        <f>S364*H364</f>
        <v>0</v>
      </c>
      <c r="AR364" s="136" t="s">
        <v>172</v>
      </c>
      <c r="AT364" s="136" t="s">
        <v>250</v>
      </c>
      <c r="AU364" s="136" t="s">
        <v>82</v>
      </c>
      <c r="AY364" s="16" t="s">
        <v>122</v>
      </c>
      <c r="BE364" s="137">
        <f>IF(N364="základní",J364,0)</f>
        <v>0</v>
      </c>
      <c r="BF364" s="137">
        <f>IF(N364="snížená",J364,0)</f>
        <v>0</v>
      </c>
      <c r="BG364" s="137">
        <f>IF(N364="zákl. přenesená",J364,0)</f>
        <v>0</v>
      </c>
      <c r="BH364" s="137">
        <f>IF(N364="sníž. přenesená",J364,0)</f>
        <v>0</v>
      </c>
      <c r="BI364" s="137">
        <f>IF(N364="nulová",J364,0)</f>
        <v>0</v>
      </c>
      <c r="BJ364" s="16" t="s">
        <v>12</v>
      </c>
      <c r="BK364" s="137">
        <f>ROUND(I364*H364,2)</f>
        <v>0</v>
      </c>
      <c r="BL364" s="16" t="s">
        <v>129</v>
      </c>
      <c r="BM364" s="136" t="s">
        <v>624</v>
      </c>
    </row>
    <row r="365" spans="2:65" s="1" customFormat="1" ht="33" customHeight="1" x14ac:dyDescent="0.2">
      <c r="B365" s="31"/>
      <c r="C365" s="126" t="s">
        <v>625</v>
      </c>
      <c r="D365" s="126" t="s">
        <v>124</v>
      </c>
      <c r="E365" s="127" t="s">
        <v>626</v>
      </c>
      <c r="F365" s="128" t="s">
        <v>627</v>
      </c>
      <c r="G365" s="129" t="s">
        <v>127</v>
      </c>
      <c r="H365" s="130">
        <v>438</v>
      </c>
      <c r="I365" s="131"/>
      <c r="J365" s="130">
        <f>ROUND(I365*H365,2)</f>
        <v>0</v>
      </c>
      <c r="K365" s="128" t="s">
        <v>128</v>
      </c>
      <c r="L365" s="31"/>
      <c r="M365" s="132" t="s">
        <v>19</v>
      </c>
      <c r="N365" s="133" t="s">
        <v>44</v>
      </c>
      <c r="P365" s="134">
        <f>O365*H365</f>
        <v>0</v>
      </c>
      <c r="Q365" s="134">
        <v>1.4499999999999999E-3</v>
      </c>
      <c r="R365" s="134">
        <f>Q365*H365</f>
        <v>0.6351</v>
      </c>
      <c r="S365" s="134">
        <v>0</v>
      </c>
      <c r="T365" s="135">
        <f>S365*H365</f>
        <v>0</v>
      </c>
      <c r="AR365" s="136" t="s">
        <v>129</v>
      </c>
      <c r="AT365" s="136" t="s">
        <v>124</v>
      </c>
      <c r="AU365" s="136" t="s">
        <v>82</v>
      </c>
      <c r="AY365" s="16" t="s">
        <v>122</v>
      </c>
      <c r="BE365" s="137">
        <f>IF(N365="základní",J365,0)</f>
        <v>0</v>
      </c>
      <c r="BF365" s="137">
        <f>IF(N365="snížená",J365,0)</f>
        <v>0</v>
      </c>
      <c r="BG365" s="137">
        <f>IF(N365="zákl. přenesená",J365,0)</f>
        <v>0</v>
      </c>
      <c r="BH365" s="137">
        <f>IF(N365="sníž. přenesená",J365,0)</f>
        <v>0</v>
      </c>
      <c r="BI365" s="137">
        <f>IF(N365="nulová",J365,0)</f>
        <v>0</v>
      </c>
      <c r="BJ365" s="16" t="s">
        <v>12</v>
      </c>
      <c r="BK365" s="137">
        <f>ROUND(I365*H365,2)</f>
        <v>0</v>
      </c>
      <c r="BL365" s="16" t="s">
        <v>129</v>
      </c>
      <c r="BM365" s="136" t="s">
        <v>628</v>
      </c>
    </row>
    <row r="366" spans="2:65" s="1" customFormat="1" x14ac:dyDescent="0.2">
      <c r="B366" s="31"/>
      <c r="D366" s="138" t="s">
        <v>131</v>
      </c>
      <c r="F366" s="139" t="s">
        <v>629</v>
      </c>
      <c r="I366" s="140"/>
      <c r="L366" s="31"/>
      <c r="M366" s="141"/>
      <c r="T366" s="52"/>
      <c r="AT366" s="16" t="s">
        <v>131</v>
      </c>
      <c r="AU366" s="16" t="s">
        <v>82</v>
      </c>
    </row>
    <row r="367" spans="2:65" s="12" customFormat="1" x14ac:dyDescent="0.2">
      <c r="B367" s="142"/>
      <c r="D367" s="143" t="s">
        <v>133</v>
      </c>
      <c r="E367" s="144" t="s">
        <v>19</v>
      </c>
      <c r="F367" s="145" t="s">
        <v>630</v>
      </c>
      <c r="H367" s="146">
        <v>438</v>
      </c>
      <c r="I367" s="147"/>
      <c r="L367" s="142"/>
      <c r="M367" s="148"/>
      <c r="T367" s="149"/>
      <c r="AT367" s="144" t="s">
        <v>133</v>
      </c>
      <c r="AU367" s="144" t="s">
        <v>82</v>
      </c>
      <c r="AV367" s="12" t="s">
        <v>82</v>
      </c>
      <c r="AW367" s="12" t="s">
        <v>35</v>
      </c>
      <c r="AX367" s="12" t="s">
        <v>12</v>
      </c>
      <c r="AY367" s="144" t="s">
        <v>122</v>
      </c>
    </row>
    <row r="368" spans="2:65" s="1" customFormat="1" ht="37.9" customHeight="1" x14ac:dyDescent="0.2">
      <c r="B368" s="31"/>
      <c r="C368" s="126" t="s">
        <v>631</v>
      </c>
      <c r="D368" s="126" t="s">
        <v>124</v>
      </c>
      <c r="E368" s="127" t="s">
        <v>632</v>
      </c>
      <c r="F368" s="128" t="s">
        <v>633</v>
      </c>
      <c r="G368" s="129" t="s">
        <v>127</v>
      </c>
      <c r="H368" s="130">
        <v>438</v>
      </c>
      <c r="I368" s="131"/>
      <c r="J368" s="130">
        <f>ROUND(I368*H368,2)</f>
        <v>0</v>
      </c>
      <c r="K368" s="128" t="s">
        <v>128</v>
      </c>
      <c r="L368" s="31"/>
      <c r="M368" s="132" t="s">
        <v>19</v>
      </c>
      <c r="N368" s="133" t="s">
        <v>44</v>
      </c>
      <c r="P368" s="134">
        <f>O368*H368</f>
        <v>0</v>
      </c>
      <c r="Q368" s="134">
        <v>2.5999999999999999E-3</v>
      </c>
      <c r="R368" s="134">
        <f>Q368*H368</f>
        <v>1.1388</v>
      </c>
      <c r="S368" s="134">
        <v>0</v>
      </c>
      <c r="T368" s="135">
        <f>S368*H368</f>
        <v>0</v>
      </c>
      <c r="AR368" s="136" t="s">
        <v>129</v>
      </c>
      <c r="AT368" s="136" t="s">
        <v>124</v>
      </c>
      <c r="AU368" s="136" t="s">
        <v>82</v>
      </c>
      <c r="AY368" s="16" t="s">
        <v>122</v>
      </c>
      <c r="BE368" s="137">
        <f>IF(N368="základní",J368,0)</f>
        <v>0</v>
      </c>
      <c r="BF368" s="137">
        <f>IF(N368="snížená",J368,0)</f>
        <v>0</v>
      </c>
      <c r="BG368" s="137">
        <f>IF(N368="zákl. přenesená",J368,0)</f>
        <v>0</v>
      </c>
      <c r="BH368" s="137">
        <f>IF(N368="sníž. přenesená",J368,0)</f>
        <v>0</v>
      </c>
      <c r="BI368" s="137">
        <f>IF(N368="nulová",J368,0)</f>
        <v>0</v>
      </c>
      <c r="BJ368" s="16" t="s">
        <v>12</v>
      </c>
      <c r="BK368" s="137">
        <f>ROUND(I368*H368,2)</f>
        <v>0</v>
      </c>
      <c r="BL368" s="16" t="s">
        <v>129</v>
      </c>
      <c r="BM368" s="136" t="s">
        <v>634</v>
      </c>
    </row>
    <row r="369" spans="2:65" s="1" customFormat="1" x14ac:dyDescent="0.2">
      <c r="B369" s="31"/>
      <c r="D369" s="138" t="s">
        <v>131</v>
      </c>
      <c r="F369" s="139" t="s">
        <v>635</v>
      </c>
      <c r="I369" s="140"/>
      <c r="L369" s="31"/>
      <c r="M369" s="141"/>
      <c r="T369" s="52"/>
      <c r="AT369" s="16" t="s">
        <v>131</v>
      </c>
      <c r="AU369" s="16" t="s">
        <v>82</v>
      </c>
    </row>
    <row r="370" spans="2:65" s="12" customFormat="1" x14ac:dyDescent="0.2">
      <c r="B370" s="142"/>
      <c r="D370" s="143" t="s">
        <v>133</v>
      </c>
      <c r="E370" s="144" t="s">
        <v>19</v>
      </c>
      <c r="F370" s="145" t="s">
        <v>630</v>
      </c>
      <c r="H370" s="146">
        <v>438</v>
      </c>
      <c r="I370" s="147"/>
      <c r="L370" s="142"/>
      <c r="M370" s="148"/>
      <c r="T370" s="149"/>
      <c r="AT370" s="144" t="s">
        <v>133</v>
      </c>
      <c r="AU370" s="144" t="s">
        <v>82</v>
      </c>
      <c r="AV370" s="12" t="s">
        <v>82</v>
      </c>
      <c r="AW370" s="12" t="s">
        <v>35</v>
      </c>
      <c r="AX370" s="12" t="s">
        <v>12</v>
      </c>
      <c r="AY370" s="144" t="s">
        <v>122</v>
      </c>
    </row>
    <row r="371" spans="2:65" s="1" customFormat="1" ht="37.9" customHeight="1" x14ac:dyDescent="0.2">
      <c r="B371" s="31"/>
      <c r="C371" s="126" t="s">
        <v>636</v>
      </c>
      <c r="D371" s="126" t="s">
        <v>124</v>
      </c>
      <c r="E371" s="127" t="s">
        <v>637</v>
      </c>
      <c r="F371" s="128" t="s">
        <v>638</v>
      </c>
      <c r="G371" s="129" t="s">
        <v>127</v>
      </c>
      <c r="H371" s="130">
        <v>438</v>
      </c>
      <c r="I371" s="131"/>
      <c r="J371" s="130">
        <f>ROUND(I371*H371,2)</f>
        <v>0</v>
      </c>
      <c r="K371" s="128" t="s">
        <v>128</v>
      </c>
      <c r="L371" s="31"/>
      <c r="M371" s="132" t="s">
        <v>19</v>
      </c>
      <c r="N371" s="133" t="s">
        <v>44</v>
      </c>
      <c r="P371" s="134">
        <f>O371*H371</f>
        <v>0</v>
      </c>
      <c r="Q371" s="134">
        <v>1.0000000000000001E-5</v>
      </c>
      <c r="R371" s="134">
        <f>Q371*H371</f>
        <v>4.3800000000000002E-3</v>
      </c>
      <c r="S371" s="134">
        <v>0</v>
      </c>
      <c r="T371" s="135">
        <f>S371*H371</f>
        <v>0</v>
      </c>
      <c r="AR371" s="136" t="s">
        <v>129</v>
      </c>
      <c r="AT371" s="136" t="s">
        <v>124</v>
      </c>
      <c r="AU371" s="136" t="s">
        <v>82</v>
      </c>
      <c r="AY371" s="16" t="s">
        <v>122</v>
      </c>
      <c r="BE371" s="137">
        <f>IF(N371="základní",J371,0)</f>
        <v>0</v>
      </c>
      <c r="BF371" s="137">
        <f>IF(N371="snížená",J371,0)</f>
        <v>0</v>
      </c>
      <c r="BG371" s="137">
        <f>IF(N371="zákl. přenesená",J371,0)</f>
        <v>0</v>
      </c>
      <c r="BH371" s="137">
        <f>IF(N371="sníž. přenesená",J371,0)</f>
        <v>0</v>
      </c>
      <c r="BI371" s="137">
        <f>IF(N371="nulová",J371,0)</f>
        <v>0</v>
      </c>
      <c r="BJ371" s="16" t="s">
        <v>12</v>
      </c>
      <c r="BK371" s="137">
        <f>ROUND(I371*H371,2)</f>
        <v>0</v>
      </c>
      <c r="BL371" s="16" t="s">
        <v>129</v>
      </c>
      <c r="BM371" s="136" t="s">
        <v>639</v>
      </c>
    </row>
    <row r="372" spans="2:65" s="1" customFormat="1" x14ac:dyDescent="0.2">
      <c r="B372" s="31"/>
      <c r="D372" s="138" t="s">
        <v>131</v>
      </c>
      <c r="F372" s="139" t="s">
        <v>640</v>
      </c>
      <c r="I372" s="140"/>
      <c r="L372" s="31"/>
      <c r="M372" s="141"/>
      <c r="T372" s="52"/>
      <c r="AT372" s="16" t="s">
        <v>131</v>
      </c>
      <c r="AU372" s="16" t="s">
        <v>82</v>
      </c>
    </row>
    <row r="373" spans="2:65" s="12" customFormat="1" x14ac:dyDescent="0.2">
      <c r="B373" s="142"/>
      <c r="D373" s="143" t="s">
        <v>133</v>
      </c>
      <c r="E373" s="144" t="s">
        <v>19</v>
      </c>
      <c r="F373" s="145" t="s">
        <v>630</v>
      </c>
      <c r="H373" s="146">
        <v>438</v>
      </c>
      <c r="I373" s="147"/>
      <c r="L373" s="142"/>
      <c r="M373" s="148"/>
      <c r="T373" s="149"/>
      <c r="AT373" s="144" t="s">
        <v>133</v>
      </c>
      <c r="AU373" s="144" t="s">
        <v>82</v>
      </c>
      <c r="AV373" s="12" t="s">
        <v>82</v>
      </c>
      <c r="AW373" s="12" t="s">
        <v>35</v>
      </c>
      <c r="AX373" s="12" t="s">
        <v>12</v>
      </c>
      <c r="AY373" s="144" t="s">
        <v>122</v>
      </c>
    </row>
    <row r="374" spans="2:65" s="1" customFormat="1" ht="49.15" customHeight="1" x14ac:dyDescent="0.2">
      <c r="B374" s="31"/>
      <c r="C374" s="126" t="s">
        <v>641</v>
      </c>
      <c r="D374" s="126" t="s">
        <v>124</v>
      </c>
      <c r="E374" s="127" t="s">
        <v>642</v>
      </c>
      <c r="F374" s="128" t="s">
        <v>643</v>
      </c>
      <c r="G374" s="129" t="s">
        <v>148</v>
      </c>
      <c r="H374" s="130">
        <v>595</v>
      </c>
      <c r="I374" s="131"/>
      <c r="J374" s="130">
        <f>ROUND(I374*H374,2)</f>
        <v>0</v>
      </c>
      <c r="K374" s="128" t="s">
        <v>128</v>
      </c>
      <c r="L374" s="31"/>
      <c r="M374" s="132" t="s">
        <v>19</v>
      </c>
      <c r="N374" s="133" t="s">
        <v>44</v>
      </c>
      <c r="P374" s="134">
        <f>O374*H374</f>
        <v>0</v>
      </c>
      <c r="Q374" s="134">
        <v>0.16850000000000001</v>
      </c>
      <c r="R374" s="134">
        <f>Q374*H374</f>
        <v>100.25750000000001</v>
      </c>
      <c r="S374" s="134">
        <v>0</v>
      </c>
      <c r="T374" s="135">
        <f>S374*H374</f>
        <v>0</v>
      </c>
      <c r="AR374" s="136" t="s">
        <v>129</v>
      </c>
      <c r="AT374" s="136" t="s">
        <v>124</v>
      </c>
      <c r="AU374" s="136" t="s">
        <v>82</v>
      </c>
      <c r="AY374" s="16" t="s">
        <v>122</v>
      </c>
      <c r="BE374" s="137">
        <f>IF(N374="základní",J374,0)</f>
        <v>0</v>
      </c>
      <c r="BF374" s="137">
        <f>IF(N374="snížená",J374,0)</f>
        <v>0</v>
      </c>
      <c r="BG374" s="137">
        <f>IF(N374="zákl. přenesená",J374,0)</f>
        <v>0</v>
      </c>
      <c r="BH374" s="137">
        <f>IF(N374="sníž. přenesená",J374,0)</f>
        <v>0</v>
      </c>
      <c r="BI374" s="137">
        <f>IF(N374="nulová",J374,0)</f>
        <v>0</v>
      </c>
      <c r="BJ374" s="16" t="s">
        <v>12</v>
      </c>
      <c r="BK374" s="137">
        <f>ROUND(I374*H374,2)</f>
        <v>0</v>
      </c>
      <c r="BL374" s="16" t="s">
        <v>129</v>
      </c>
      <c r="BM374" s="136" t="s">
        <v>644</v>
      </c>
    </row>
    <row r="375" spans="2:65" s="1" customFormat="1" x14ac:dyDescent="0.2">
      <c r="B375" s="31"/>
      <c r="D375" s="138" t="s">
        <v>131</v>
      </c>
      <c r="F375" s="139" t="s">
        <v>645</v>
      </c>
      <c r="I375" s="140"/>
      <c r="L375" s="31"/>
      <c r="M375" s="141"/>
      <c r="T375" s="52"/>
      <c r="AT375" s="16" t="s">
        <v>131</v>
      </c>
      <c r="AU375" s="16" t="s">
        <v>82</v>
      </c>
    </row>
    <row r="376" spans="2:65" s="12" customFormat="1" x14ac:dyDescent="0.2">
      <c r="B376" s="142"/>
      <c r="D376" s="143" t="s">
        <v>133</v>
      </c>
      <c r="E376" s="144" t="s">
        <v>19</v>
      </c>
      <c r="F376" s="145" t="s">
        <v>646</v>
      </c>
      <c r="H376" s="146">
        <v>320</v>
      </c>
      <c r="I376" s="147"/>
      <c r="L376" s="142"/>
      <c r="M376" s="148"/>
      <c r="T376" s="149"/>
      <c r="AT376" s="144" t="s">
        <v>133</v>
      </c>
      <c r="AU376" s="144" t="s">
        <v>82</v>
      </c>
      <c r="AV376" s="12" t="s">
        <v>82</v>
      </c>
      <c r="AW376" s="12" t="s">
        <v>35</v>
      </c>
      <c r="AX376" s="12" t="s">
        <v>73</v>
      </c>
      <c r="AY376" s="144" t="s">
        <v>122</v>
      </c>
    </row>
    <row r="377" spans="2:65" s="12" customFormat="1" x14ac:dyDescent="0.2">
      <c r="B377" s="142"/>
      <c r="D377" s="143" t="s">
        <v>133</v>
      </c>
      <c r="E377" s="144" t="s">
        <v>19</v>
      </c>
      <c r="F377" s="145" t="s">
        <v>647</v>
      </c>
      <c r="H377" s="146">
        <v>275</v>
      </c>
      <c r="I377" s="147"/>
      <c r="L377" s="142"/>
      <c r="M377" s="148"/>
      <c r="T377" s="149"/>
      <c r="AT377" s="144" t="s">
        <v>133</v>
      </c>
      <c r="AU377" s="144" t="s">
        <v>82</v>
      </c>
      <c r="AV377" s="12" t="s">
        <v>82</v>
      </c>
      <c r="AW377" s="12" t="s">
        <v>35</v>
      </c>
      <c r="AX377" s="12" t="s">
        <v>73</v>
      </c>
      <c r="AY377" s="144" t="s">
        <v>122</v>
      </c>
    </row>
    <row r="378" spans="2:65" s="1" customFormat="1" ht="16.5" customHeight="1" x14ac:dyDescent="0.2">
      <c r="B378" s="31"/>
      <c r="C378" s="156" t="s">
        <v>648</v>
      </c>
      <c r="D378" s="156" t="s">
        <v>250</v>
      </c>
      <c r="E378" s="157" t="s">
        <v>649</v>
      </c>
      <c r="F378" s="158" t="s">
        <v>650</v>
      </c>
      <c r="G378" s="159" t="s">
        <v>148</v>
      </c>
      <c r="H378" s="160">
        <v>452</v>
      </c>
      <c r="I378" s="161"/>
      <c r="J378" s="160">
        <f>ROUND(I378*H378,2)</f>
        <v>0</v>
      </c>
      <c r="K378" s="158" t="s">
        <v>128</v>
      </c>
      <c r="L378" s="162"/>
      <c r="M378" s="163" t="s">
        <v>19</v>
      </c>
      <c r="N378" s="164" t="s">
        <v>44</v>
      </c>
      <c r="P378" s="134">
        <f>O378*H378</f>
        <v>0</v>
      </c>
      <c r="Q378" s="134">
        <v>0.08</v>
      </c>
      <c r="R378" s="134">
        <f>Q378*H378</f>
        <v>36.160000000000004</v>
      </c>
      <c r="S378" s="134">
        <v>0</v>
      </c>
      <c r="T378" s="135">
        <f>S378*H378</f>
        <v>0</v>
      </c>
      <c r="AR378" s="136" t="s">
        <v>172</v>
      </c>
      <c r="AT378" s="136" t="s">
        <v>250</v>
      </c>
      <c r="AU378" s="136" t="s">
        <v>82</v>
      </c>
      <c r="AY378" s="16" t="s">
        <v>122</v>
      </c>
      <c r="BE378" s="137">
        <f>IF(N378="základní",J378,0)</f>
        <v>0</v>
      </c>
      <c r="BF378" s="137">
        <f>IF(N378="snížená",J378,0)</f>
        <v>0</v>
      </c>
      <c r="BG378" s="137">
        <f>IF(N378="zákl. přenesená",J378,0)</f>
        <v>0</v>
      </c>
      <c r="BH378" s="137">
        <f>IF(N378="sníž. přenesená",J378,0)</f>
        <v>0</v>
      </c>
      <c r="BI378" s="137">
        <f>IF(N378="nulová",J378,0)</f>
        <v>0</v>
      </c>
      <c r="BJ378" s="16" t="s">
        <v>12</v>
      </c>
      <c r="BK378" s="137">
        <f>ROUND(I378*H378,2)</f>
        <v>0</v>
      </c>
      <c r="BL378" s="16" t="s">
        <v>129</v>
      </c>
      <c r="BM378" s="136" t="s">
        <v>651</v>
      </c>
    </row>
    <row r="379" spans="2:65" s="12" customFormat="1" x14ac:dyDescent="0.2">
      <c r="B379" s="142"/>
      <c r="D379" s="143" t="s">
        <v>133</v>
      </c>
      <c r="F379" s="145" t="s">
        <v>652</v>
      </c>
      <c r="H379" s="146">
        <v>452</v>
      </c>
      <c r="I379" s="147"/>
      <c r="L379" s="142"/>
      <c r="M379" s="148"/>
      <c r="T379" s="149"/>
      <c r="AT379" s="144" t="s">
        <v>133</v>
      </c>
      <c r="AU379" s="144" t="s">
        <v>82</v>
      </c>
      <c r="AV379" s="12" t="s">
        <v>82</v>
      </c>
      <c r="AW379" s="12" t="s">
        <v>4</v>
      </c>
      <c r="AX379" s="12" t="s">
        <v>12</v>
      </c>
      <c r="AY379" s="144" t="s">
        <v>122</v>
      </c>
    </row>
    <row r="380" spans="2:65" s="1" customFormat="1" ht="24.2" customHeight="1" x14ac:dyDescent="0.2">
      <c r="B380" s="31"/>
      <c r="C380" s="156" t="s">
        <v>653</v>
      </c>
      <c r="D380" s="156" t="s">
        <v>250</v>
      </c>
      <c r="E380" s="157" t="s">
        <v>654</v>
      </c>
      <c r="F380" s="158" t="s">
        <v>655</v>
      </c>
      <c r="G380" s="159" t="s">
        <v>148</v>
      </c>
      <c r="H380" s="160">
        <v>155</v>
      </c>
      <c r="I380" s="161"/>
      <c r="J380" s="160">
        <f>ROUND(I380*H380,2)</f>
        <v>0</v>
      </c>
      <c r="K380" s="158" t="s">
        <v>128</v>
      </c>
      <c r="L380" s="162"/>
      <c r="M380" s="163" t="s">
        <v>19</v>
      </c>
      <c r="N380" s="164" t="s">
        <v>44</v>
      </c>
      <c r="P380" s="134">
        <f>O380*H380</f>
        <v>0</v>
      </c>
      <c r="Q380" s="134">
        <v>8.5999999999999993E-2</v>
      </c>
      <c r="R380" s="134">
        <f>Q380*H380</f>
        <v>13.329999999999998</v>
      </c>
      <c r="S380" s="134">
        <v>0</v>
      </c>
      <c r="T380" s="135">
        <f>S380*H380</f>
        <v>0</v>
      </c>
      <c r="AR380" s="136" t="s">
        <v>172</v>
      </c>
      <c r="AT380" s="136" t="s">
        <v>250</v>
      </c>
      <c r="AU380" s="136" t="s">
        <v>82</v>
      </c>
      <c r="AY380" s="16" t="s">
        <v>122</v>
      </c>
      <c r="BE380" s="137">
        <f>IF(N380="základní",J380,0)</f>
        <v>0</v>
      </c>
      <c r="BF380" s="137">
        <f>IF(N380="snížená",J380,0)</f>
        <v>0</v>
      </c>
      <c r="BG380" s="137">
        <f>IF(N380="zákl. přenesená",J380,0)</f>
        <v>0</v>
      </c>
      <c r="BH380" s="137">
        <f>IF(N380="sníž. přenesená",J380,0)</f>
        <v>0</v>
      </c>
      <c r="BI380" s="137">
        <f>IF(N380="nulová",J380,0)</f>
        <v>0</v>
      </c>
      <c r="BJ380" s="16" t="s">
        <v>12</v>
      </c>
      <c r="BK380" s="137">
        <f>ROUND(I380*H380,2)</f>
        <v>0</v>
      </c>
      <c r="BL380" s="16" t="s">
        <v>129</v>
      </c>
      <c r="BM380" s="136" t="s">
        <v>656</v>
      </c>
    </row>
    <row r="381" spans="2:65" s="12" customFormat="1" x14ac:dyDescent="0.2">
      <c r="B381" s="142"/>
      <c r="D381" s="143" t="s">
        <v>133</v>
      </c>
      <c r="F381" s="145" t="s">
        <v>657</v>
      </c>
      <c r="H381" s="146">
        <v>155</v>
      </c>
      <c r="I381" s="147"/>
      <c r="L381" s="142"/>
      <c r="M381" s="148"/>
      <c r="T381" s="149"/>
      <c r="AT381" s="144" t="s">
        <v>133</v>
      </c>
      <c r="AU381" s="144" t="s">
        <v>82</v>
      </c>
      <c r="AV381" s="12" t="s">
        <v>82</v>
      </c>
      <c r="AW381" s="12" t="s">
        <v>4</v>
      </c>
      <c r="AX381" s="12" t="s">
        <v>12</v>
      </c>
      <c r="AY381" s="144" t="s">
        <v>122</v>
      </c>
    </row>
    <row r="382" spans="2:65" s="1" customFormat="1" ht="49.15" customHeight="1" x14ac:dyDescent="0.2">
      <c r="B382" s="31"/>
      <c r="C382" s="126" t="s">
        <v>658</v>
      </c>
      <c r="D382" s="126" t="s">
        <v>124</v>
      </c>
      <c r="E382" s="127" t="s">
        <v>659</v>
      </c>
      <c r="F382" s="128" t="s">
        <v>660</v>
      </c>
      <c r="G382" s="129" t="s">
        <v>148</v>
      </c>
      <c r="H382" s="130">
        <v>135</v>
      </c>
      <c r="I382" s="131"/>
      <c r="J382" s="130">
        <f>ROUND(I382*H382,2)</f>
        <v>0</v>
      </c>
      <c r="K382" s="128" t="s">
        <v>128</v>
      </c>
      <c r="L382" s="31"/>
      <c r="M382" s="132" t="s">
        <v>19</v>
      </c>
      <c r="N382" s="133" t="s">
        <v>44</v>
      </c>
      <c r="P382" s="134">
        <f>O382*H382</f>
        <v>0</v>
      </c>
      <c r="Q382" s="134">
        <v>0.14041999999999999</v>
      </c>
      <c r="R382" s="134">
        <f>Q382*H382</f>
        <v>18.956699999999998</v>
      </c>
      <c r="S382" s="134">
        <v>0</v>
      </c>
      <c r="T382" s="135">
        <f>S382*H382</f>
        <v>0</v>
      </c>
      <c r="AR382" s="136" t="s">
        <v>129</v>
      </c>
      <c r="AT382" s="136" t="s">
        <v>124</v>
      </c>
      <c r="AU382" s="136" t="s">
        <v>82</v>
      </c>
      <c r="AY382" s="16" t="s">
        <v>122</v>
      </c>
      <c r="BE382" s="137">
        <f>IF(N382="základní",J382,0)</f>
        <v>0</v>
      </c>
      <c r="BF382" s="137">
        <f>IF(N382="snížená",J382,0)</f>
        <v>0</v>
      </c>
      <c r="BG382" s="137">
        <f>IF(N382="zákl. přenesená",J382,0)</f>
        <v>0</v>
      </c>
      <c r="BH382" s="137">
        <f>IF(N382="sníž. přenesená",J382,0)</f>
        <v>0</v>
      </c>
      <c r="BI382" s="137">
        <f>IF(N382="nulová",J382,0)</f>
        <v>0</v>
      </c>
      <c r="BJ382" s="16" t="s">
        <v>12</v>
      </c>
      <c r="BK382" s="137">
        <f>ROUND(I382*H382,2)</f>
        <v>0</v>
      </c>
      <c r="BL382" s="16" t="s">
        <v>129</v>
      </c>
      <c r="BM382" s="136" t="s">
        <v>661</v>
      </c>
    </row>
    <row r="383" spans="2:65" s="1" customFormat="1" x14ac:dyDescent="0.2">
      <c r="B383" s="31"/>
      <c r="D383" s="138" t="s">
        <v>131</v>
      </c>
      <c r="F383" s="139" t="s">
        <v>662</v>
      </c>
      <c r="I383" s="140"/>
      <c r="L383" s="31"/>
      <c r="M383" s="141"/>
      <c r="T383" s="52"/>
      <c r="AT383" s="16" t="s">
        <v>131</v>
      </c>
      <c r="AU383" s="16" t="s">
        <v>82</v>
      </c>
    </row>
    <row r="384" spans="2:65" s="12" customFormat="1" x14ac:dyDescent="0.2">
      <c r="B384" s="142"/>
      <c r="D384" s="143" t="s">
        <v>133</v>
      </c>
      <c r="E384" s="144" t="s">
        <v>19</v>
      </c>
      <c r="F384" s="145" t="s">
        <v>663</v>
      </c>
      <c r="H384" s="146">
        <v>135</v>
      </c>
      <c r="I384" s="147"/>
      <c r="L384" s="142"/>
      <c r="M384" s="148"/>
      <c r="T384" s="149"/>
      <c r="AT384" s="144" t="s">
        <v>133</v>
      </c>
      <c r="AU384" s="144" t="s">
        <v>82</v>
      </c>
      <c r="AV384" s="12" t="s">
        <v>82</v>
      </c>
      <c r="AW384" s="12" t="s">
        <v>35</v>
      </c>
      <c r="AX384" s="12" t="s">
        <v>73</v>
      </c>
      <c r="AY384" s="144" t="s">
        <v>122</v>
      </c>
    </row>
    <row r="385" spans="2:65" s="1" customFormat="1" ht="16.5" customHeight="1" x14ac:dyDescent="0.2">
      <c r="B385" s="31"/>
      <c r="C385" s="156" t="s">
        <v>664</v>
      </c>
      <c r="D385" s="156" t="s">
        <v>250</v>
      </c>
      <c r="E385" s="157" t="s">
        <v>665</v>
      </c>
      <c r="F385" s="158" t="s">
        <v>666</v>
      </c>
      <c r="G385" s="159" t="s">
        <v>148</v>
      </c>
      <c r="H385" s="160">
        <v>138</v>
      </c>
      <c r="I385" s="161"/>
      <c r="J385" s="160">
        <f>ROUND(I385*H385,2)</f>
        <v>0</v>
      </c>
      <c r="K385" s="158" t="s">
        <v>128</v>
      </c>
      <c r="L385" s="162"/>
      <c r="M385" s="163" t="s">
        <v>19</v>
      </c>
      <c r="N385" s="164" t="s">
        <v>44</v>
      </c>
      <c r="P385" s="134">
        <f>O385*H385</f>
        <v>0</v>
      </c>
      <c r="Q385" s="134">
        <v>4.4999999999999998E-2</v>
      </c>
      <c r="R385" s="134">
        <f>Q385*H385</f>
        <v>6.21</v>
      </c>
      <c r="S385" s="134">
        <v>0</v>
      </c>
      <c r="T385" s="135">
        <f>S385*H385</f>
        <v>0</v>
      </c>
      <c r="AR385" s="136" t="s">
        <v>172</v>
      </c>
      <c r="AT385" s="136" t="s">
        <v>250</v>
      </c>
      <c r="AU385" s="136" t="s">
        <v>82</v>
      </c>
      <c r="AY385" s="16" t="s">
        <v>122</v>
      </c>
      <c r="BE385" s="137">
        <f>IF(N385="základní",J385,0)</f>
        <v>0</v>
      </c>
      <c r="BF385" s="137">
        <f>IF(N385="snížená",J385,0)</f>
        <v>0</v>
      </c>
      <c r="BG385" s="137">
        <f>IF(N385="zákl. přenesená",J385,0)</f>
        <v>0</v>
      </c>
      <c r="BH385" s="137">
        <f>IF(N385="sníž. přenesená",J385,0)</f>
        <v>0</v>
      </c>
      <c r="BI385" s="137">
        <f>IF(N385="nulová",J385,0)</f>
        <v>0</v>
      </c>
      <c r="BJ385" s="16" t="s">
        <v>12</v>
      </c>
      <c r="BK385" s="137">
        <f>ROUND(I385*H385,2)</f>
        <v>0</v>
      </c>
      <c r="BL385" s="16" t="s">
        <v>129</v>
      </c>
      <c r="BM385" s="136" t="s">
        <v>667</v>
      </c>
    </row>
    <row r="386" spans="2:65" s="12" customFormat="1" x14ac:dyDescent="0.2">
      <c r="B386" s="142"/>
      <c r="D386" s="143" t="s">
        <v>133</v>
      </c>
      <c r="F386" s="145" t="s">
        <v>668</v>
      </c>
      <c r="H386" s="146">
        <v>138</v>
      </c>
      <c r="I386" s="147"/>
      <c r="L386" s="142"/>
      <c r="M386" s="148"/>
      <c r="T386" s="149"/>
      <c r="AT386" s="144" t="s">
        <v>133</v>
      </c>
      <c r="AU386" s="144" t="s">
        <v>82</v>
      </c>
      <c r="AV386" s="12" t="s">
        <v>82</v>
      </c>
      <c r="AW386" s="12" t="s">
        <v>4</v>
      </c>
      <c r="AX386" s="12" t="s">
        <v>12</v>
      </c>
      <c r="AY386" s="144" t="s">
        <v>122</v>
      </c>
    </row>
    <row r="387" spans="2:65" s="1" customFormat="1" ht="49.15" customHeight="1" x14ac:dyDescent="0.2">
      <c r="B387" s="31"/>
      <c r="C387" s="126" t="s">
        <v>669</v>
      </c>
      <c r="D387" s="126" t="s">
        <v>124</v>
      </c>
      <c r="E387" s="127" t="s">
        <v>670</v>
      </c>
      <c r="F387" s="128" t="s">
        <v>671</v>
      </c>
      <c r="G387" s="129" t="s">
        <v>148</v>
      </c>
      <c r="H387" s="130">
        <v>173</v>
      </c>
      <c r="I387" s="131"/>
      <c r="J387" s="130">
        <f>ROUND(I387*H387,2)</f>
        <v>0</v>
      </c>
      <c r="K387" s="128" t="s">
        <v>128</v>
      </c>
      <c r="L387" s="31"/>
      <c r="M387" s="132" t="s">
        <v>19</v>
      </c>
      <c r="N387" s="133" t="s">
        <v>44</v>
      </c>
      <c r="P387" s="134">
        <f>O387*H387</f>
        <v>0</v>
      </c>
      <c r="Q387" s="134">
        <v>0.15256</v>
      </c>
      <c r="R387" s="134">
        <f>Q387*H387</f>
        <v>26.392880000000002</v>
      </c>
      <c r="S387" s="134">
        <v>0</v>
      </c>
      <c r="T387" s="135">
        <f>S387*H387</f>
        <v>0</v>
      </c>
      <c r="AR387" s="136" t="s">
        <v>129</v>
      </c>
      <c r="AT387" s="136" t="s">
        <v>124</v>
      </c>
      <c r="AU387" s="136" t="s">
        <v>82</v>
      </c>
      <c r="AY387" s="16" t="s">
        <v>122</v>
      </c>
      <c r="BE387" s="137">
        <f>IF(N387="základní",J387,0)</f>
        <v>0</v>
      </c>
      <c r="BF387" s="137">
        <f>IF(N387="snížená",J387,0)</f>
        <v>0</v>
      </c>
      <c r="BG387" s="137">
        <f>IF(N387="zákl. přenesená",J387,0)</f>
        <v>0</v>
      </c>
      <c r="BH387" s="137">
        <f>IF(N387="sníž. přenesená",J387,0)</f>
        <v>0</v>
      </c>
      <c r="BI387" s="137">
        <f>IF(N387="nulová",J387,0)</f>
        <v>0</v>
      </c>
      <c r="BJ387" s="16" t="s">
        <v>12</v>
      </c>
      <c r="BK387" s="137">
        <f>ROUND(I387*H387,2)</f>
        <v>0</v>
      </c>
      <c r="BL387" s="16" t="s">
        <v>129</v>
      </c>
      <c r="BM387" s="136" t="s">
        <v>672</v>
      </c>
    </row>
    <row r="388" spans="2:65" s="1" customFormat="1" x14ac:dyDescent="0.2">
      <c r="B388" s="31"/>
      <c r="D388" s="138" t="s">
        <v>131</v>
      </c>
      <c r="F388" s="139" t="s">
        <v>673</v>
      </c>
      <c r="I388" s="140"/>
      <c r="L388" s="31"/>
      <c r="M388" s="141"/>
      <c r="T388" s="52"/>
      <c r="AT388" s="16" t="s">
        <v>131</v>
      </c>
      <c r="AU388" s="16" t="s">
        <v>82</v>
      </c>
    </row>
    <row r="389" spans="2:65" s="12" customFormat="1" x14ac:dyDescent="0.2">
      <c r="B389" s="142"/>
      <c r="D389" s="143" t="s">
        <v>133</v>
      </c>
      <c r="E389" s="144" t="s">
        <v>19</v>
      </c>
      <c r="F389" s="145" t="s">
        <v>674</v>
      </c>
      <c r="H389" s="146">
        <v>105</v>
      </c>
      <c r="I389" s="147"/>
      <c r="L389" s="142"/>
      <c r="M389" s="148"/>
      <c r="T389" s="149"/>
      <c r="AT389" s="144" t="s">
        <v>133</v>
      </c>
      <c r="AU389" s="144" t="s">
        <v>82</v>
      </c>
      <c r="AV389" s="12" t="s">
        <v>82</v>
      </c>
      <c r="AW389" s="12" t="s">
        <v>35</v>
      </c>
      <c r="AX389" s="12" t="s">
        <v>73</v>
      </c>
      <c r="AY389" s="144" t="s">
        <v>122</v>
      </c>
    </row>
    <row r="390" spans="2:65" s="12" customFormat="1" x14ac:dyDescent="0.2">
      <c r="B390" s="142"/>
      <c r="D390" s="143" t="s">
        <v>133</v>
      </c>
      <c r="E390" s="144" t="s">
        <v>19</v>
      </c>
      <c r="F390" s="145" t="s">
        <v>675</v>
      </c>
      <c r="H390" s="146">
        <v>30</v>
      </c>
      <c r="I390" s="147"/>
      <c r="L390" s="142"/>
      <c r="M390" s="148"/>
      <c r="T390" s="149"/>
      <c r="AT390" s="144" t="s">
        <v>133</v>
      </c>
      <c r="AU390" s="144" t="s">
        <v>82</v>
      </c>
      <c r="AV390" s="12" t="s">
        <v>82</v>
      </c>
      <c r="AW390" s="12" t="s">
        <v>35</v>
      </c>
      <c r="AX390" s="12" t="s">
        <v>73</v>
      </c>
      <c r="AY390" s="144" t="s">
        <v>122</v>
      </c>
    </row>
    <row r="391" spans="2:65" s="12" customFormat="1" x14ac:dyDescent="0.2">
      <c r="B391" s="142"/>
      <c r="D391" s="143" t="s">
        <v>133</v>
      </c>
      <c r="E391" s="144" t="s">
        <v>19</v>
      </c>
      <c r="F391" s="145" t="s">
        <v>676</v>
      </c>
      <c r="H391" s="146">
        <v>38</v>
      </c>
      <c r="I391" s="147"/>
      <c r="L391" s="142"/>
      <c r="M391" s="148"/>
      <c r="T391" s="149"/>
      <c r="AT391" s="144" t="s">
        <v>133</v>
      </c>
      <c r="AU391" s="144" t="s">
        <v>82</v>
      </c>
      <c r="AV391" s="12" t="s">
        <v>82</v>
      </c>
      <c r="AW391" s="12" t="s">
        <v>35</v>
      </c>
      <c r="AX391" s="12" t="s">
        <v>73</v>
      </c>
      <c r="AY391" s="144" t="s">
        <v>122</v>
      </c>
    </row>
    <row r="392" spans="2:65" s="1" customFormat="1" ht="16.5" customHeight="1" x14ac:dyDescent="0.2">
      <c r="B392" s="31"/>
      <c r="C392" s="156" t="s">
        <v>677</v>
      </c>
      <c r="D392" s="156" t="s">
        <v>250</v>
      </c>
      <c r="E392" s="157" t="s">
        <v>678</v>
      </c>
      <c r="F392" s="158" t="s">
        <v>679</v>
      </c>
      <c r="G392" s="159" t="s">
        <v>148</v>
      </c>
      <c r="H392" s="160">
        <v>15</v>
      </c>
      <c r="I392" s="161"/>
      <c r="J392" s="160">
        <f>ROUND(I392*H392,2)</f>
        <v>0</v>
      </c>
      <c r="K392" s="158" t="s">
        <v>128</v>
      </c>
      <c r="L392" s="162"/>
      <c r="M392" s="163" t="s">
        <v>19</v>
      </c>
      <c r="N392" s="164" t="s">
        <v>44</v>
      </c>
      <c r="P392" s="134">
        <f>O392*H392</f>
        <v>0</v>
      </c>
      <c r="Q392" s="134">
        <v>0.2</v>
      </c>
      <c r="R392" s="134">
        <f>Q392*H392</f>
        <v>3</v>
      </c>
      <c r="S392" s="134">
        <v>0</v>
      </c>
      <c r="T392" s="135">
        <f>S392*H392</f>
        <v>0</v>
      </c>
      <c r="AR392" s="136" t="s">
        <v>172</v>
      </c>
      <c r="AT392" s="136" t="s">
        <v>250</v>
      </c>
      <c r="AU392" s="136" t="s">
        <v>82</v>
      </c>
      <c r="AY392" s="16" t="s">
        <v>122</v>
      </c>
      <c r="BE392" s="137">
        <f>IF(N392="základní",J392,0)</f>
        <v>0</v>
      </c>
      <c r="BF392" s="137">
        <f>IF(N392="snížená",J392,0)</f>
        <v>0</v>
      </c>
      <c r="BG392" s="137">
        <f>IF(N392="zákl. přenesená",J392,0)</f>
        <v>0</v>
      </c>
      <c r="BH392" s="137">
        <f>IF(N392="sníž. přenesená",J392,0)</f>
        <v>0</v>
      </c>
      <c r="BI392" s="137">
        <f>IF(N392="nulová",J392,0)</f>
        <v>0</v>
      </c>
      <c r="BJ392" s="16" t="s">
        <v>12</v>
      </c>
      <c r="BK392" s="137">
        <f>ROUND(I392*H392,2)</f>
        <v>0</v>
      </c>
      <c r="BL392" s="16" t="s">
        <v>129</v>
      </c>
      <c r="BM392" s="136" t="s">
        <v>680</v>
      </c>
    </row>
    <row r="393" spans="2:65" s="12" customFormat="1" x14ac:dyDescent="0.2">
      <c r="B393" s="142"/>
      <c r="D393" s="143" t="s">
        <v>133</v>
      </c>
      <c r="F393" s="145" t="s">
        <v>681</v>
      </c>
      <c r="H393" s="146">
        <v>15</v>
      </c>
      <c r="I393" s="147"/>
      <c r="L393" s="142"/>
      <c r="M393" s="148"/>
      <c r="T393" s="149"/>
      <c r="AT393" s="144" t="s">
        <v>133</v>
      </c>
      <c r="AU393" s="144" t="s">
        <v>82</v>
      </c>
      <c r="AV393" s="12" t="s">
        <v>82</v>
      </c>
      <c r="AW393" s="12" t="s">
        <v>4</v>
      </c>
      <c r="AX393" s="12" t="s">
        <v>12</v>
      </c>
      <c r="AY393" s="144" t="s">
        <v>122</v>
      </c>
    </row>
    <row r="394" spans="2:65" s="1" customFormat="1" ht="24.2" customHeight="1" x14ac:dyDescent="0.2">
      <c r="B394" s="31"/>
      <c r="C394" s="156" t="s">
        <v>682</v>
      </c>
      <c r="D394" s="156" t="s">
        <v>250</v>
      </c>
      <c r="E394" s="157" t="s">
        <v>683</v>
      </c>
      <c r="F394" s="158" t="s">
        <v>684</v>
      </c>
      <c r="G394" s="159" t="s">
        <v>148</v>
      </c>
      <c r="H394" s="160">
        <v>77</v>
      </c>
      <c r="I394" s="161"/>
      <c r="J394" s="160">
        <f>ROUND(I394*H394,2)</f>
        <v>0</v>
      </c>
      <c r="K394" s="158" t="s">
        <v>128</v>
      </c>
      <c r="L394" s="162"/>
      <c r="M394" s="163" t="s">
        <v>19</v>
      </c>
      <c r="N394" s="164" t="s">
        <v>44</v>
      </c>
      <c r="P394" s="134">
        <f>O394*H394</f>
        <v>0</v>
      </c>
      <c r="Q394" s="134">
        <v>0.2</v>
      </c>
      <c r="R394" s="134">
        <f>Q394*H394</f>
        <v>15.4</v>
      </c>
      <c r="S394" s="134">
        <v>0</v>
      </c>
      <c r="T394" s="135">
        <f>S394*H394</f>
        <v>0</v>
      </c>
      <c r="AR394" s="136" t="s">
        <v>172</v>
      </c>
      <c r="AT394" s="136" t="s">
        <v>250</v>
      </c>
      <c r="AU394" s="136" t="s">
        <v>82</v>
      </c>
      <c r="AY394" s="16" t="s">
        <v>122</v>
      </c>
      <c r="BE394" s="137">
        <f>IF(N394="základní",J394,0)</f>
        <v>0</v>
      </c>
      <c r="BF394" s="137">
        <f>IF(N394="snížená",J394,0)</f>
        <v>0</v>
      </c>
      <c r="BG394" s="137">
        <f>IF(N394="zákl. přenesená",J394,0)</f>
        <v>0</v>
      </c>
      <c r="BH394" s="137">
        <f>IF(N394="sníž. přenesená",J394,0)</f>
        <v>0</v>
      </c>
      <c r="BI394" s="137">
        <f>IF(N394="nulová",J394,0)</f>
        <v>0</v>
      </c>
      <c r="BJ394" s="16" t="s">
        <v>12</v>
      </c>
      <c r="BK394" s="137">
        <f>ROUND(I394*H394,2)</f>
        <v>0</v>
      </c>
      <c r="BL394" s="16" t="s">
        <v>129</v>
      </c>
      <c r="BM394" s="136" t="s">
        <v>685</v>
      </c>
    </row>
    <row r="395" spans="2:65" s="12" customFormat="1" x14ac:dyDescent="0.2">
      <c r="B395" s="142"/>
      <c r="D395" s="143" t="s">
        <v>133</v>
      </c>
      <c r="F395" s="145" t="s">
        <v>686</v>
      </c>
      <c r="H395" s="146">
        <v>77</v>
      </c>
      <c r="I395" s="147"/>
      <c r="L395" s="142"/>
      <c r="M395" s="148"/>
      <c r="T395" s="149"/>
      <c r="AT395" s="144" t="s">
        <v>133</v>
      </c>
      <c r="AU395" s="144" t="s">
        <v>82</v>
      </c>
      <c r="AV395" s="12" t="s">
        <v>82</v>
      </c>
      <c r="AW395" s="12" t="s">
        <v>4</v>
      </c>
      <c r="AX395" s="12" t="s">
        <v>12</v>
      </c>
      <c r="AY395" s="144" t="s">
        <v>122</v>
      </c>
    </row>
    <row r="396" spans="2:65" s="1" customFormat="1" ht="24.2" customHeight="1" x14ac:dyDescent="0.2">
      <c r="B396" s="31"/>
      <c r="C396" s="156" t="s">
        <v>687</v>
      </c>
      <c r="D396" s="156" t="s">
        <v>250</v>
      </c>
      <c r="E396" s="157" t="s">
        <v>688</v>
      </c>
      <c r="F396" s="158" t="s">
        <v>689</v>
      </c>
      <c r="G396" s="159" t="s">
        <v>148</v>
      </c>
      <c r="H396" s="160">
        <v>85</v>
      </c>
      <c r="I396" s="161"/>
      <c r="J396" s="160">
        <f>ROUND(I396*H396,2)</f>
        <v>0</v>
      </c>
      <c r="K396" s="158" t="s">
        <v>128</v>
      </c>
      <c r="L396" s="162"/>
      <c r="M396" s="163" t="s">
        <v>19</v>
      </c>
      <c r="N396" s="164" t="s">
        <v>44</v>
      </c>
      <c r="P396" s="134">
        <f>O396*H396</f>
        <v>0</v>
      </c>
      <c r="Q396" s="134">
        <v>0.2</v>
      </c>
      <c r="R396" s="134">
        <f>Q396*H396</f>
        <v>17</v>
      </c>
      <c r="S396" s="134">
        <v>0</v>
      </c>
      <c r="T396" s="135">
        <f>S396*H396</f>
        <v>0</v>
      </c>
      <c r="AR396" s="136" t="s">
        <v>172</v>
      </c>
      <c r="AT396" s="136" t="s">
        <v>250</v>
      </c>
      <c r="AU396" s="136" t="s">
        <v>82</v>
      </c>
      <c r="AY396" s="16" t="s">
        <v>122</v>
      </c>
      <c r="BE396" s="137">
        <f>IF(N396="základní",J396,0)</f>
        <v>0</v>
      </c>
      <c r="BF396" s="137">
        <f>IF(N396="snížená",J396,0)</f>
        <v>0</v>
      </c>
      <c r="BG396" s="137">
        <f>IF(N396="zákl. přenesená",J396,0)</f>
        <v>0</v>
      </c>
      <c r="BH396" s="137">
        <f>IF(N396="sníž. přenesená",J396,0)</f>
        <v>0</v>
      </c>
      <c r="BI396" s="137">
        <f>IF(N396="nulová",J396,0)</f>
        <v>0</v>
      </c>
      <c r="BJ396" s="16" t="s">
        <v>12</v>
      </c>
      <c r="BK396" s="137">
        <f>ROUND(I396*H396,2)</f>
        <v>0</v>
      </c>
      <c r="BL396" s="16" t="s">
        <v>129</v>
      </c>
      <c r="BM396" s="136" t="s">
        <v>690</v>
      </c>
    </row>
    <row r="397" spans="2:65" s="12" customFormat="1" x14ac:dyDescent="0.2">
      <c r="B397" s="142"/>
      <c r="D397" s="143" t="s">
        <v>133</v>
      </c>
      <c r="F397" s="145" t="s">
        <v>691</v>
      </c>
      <c r="H397" s="146">
        <v>85</v>
      </c>
      <c r="I397" s="147"/>
      <c r="L397" s="142"/>
      <c r="M397" s="148"/>
      <c r="T397" s="149"/>
      <c r="AT397" s="144" t="s">
        <v>133</v>
      </c>
      <c r="AU397" s="144" t="s">
        <v>82</v>
      </c>
      <c r="AV397" s="12" t="s">
        <v>82</v>
      </c>
      <c r="AW397" s="12" t="s">
        <v>4</v>
      </c>
      <c r="AX397" s="12" t="s">
        <v>12</v>
      </c>
      <c r="AY397" s="144" t="s">
        <v>122</v>
      </c>
    </row>
    <row r="398" spans="2:65" s="1" customFormat="1" ht="24.2" customHeight="1" x14ac:dyDescent="0.2">
      <c r="B398" s="31"/>
      <c r="C398" s="126" t="s">
        <v>692</v>
      </c>
      <c r="D398" s="126" t="s">
        <v>124</v>
      </c>
      <c r="E398" s="127" t="s">
        <v>693</v>
      </c>
      <c r="F398" s="128" t="s">
        <v>694</v>
      </c>
      <c r="G398" s="129" t="s">
        <v>155</v>
      </c>
      <c r="H398" s="130">
        <v>35</v>
      </c>
      <c r="I398" s="131"/>
      <c r="J398" s="130">
        <f>ROUND(I398*H398,2)</f>
        <v>0</v>
      </c>
      <c r="K398" s="128" t="s">
        <v>128</v>
      </c>
      <c r="L398" s="31"/>
      <c r="M398" s="132" t="s">
        <v>19</v>
      </c>
      <c r="N398" s="133" t="s">
        <v>44</v>
      </c>
      <c r="P398" s="134">
        <f>O398*H398</f>
        <v>0</v>
      </c>
      <c r="Q398" s="134">
        <v>2.2563399999999998</v>
      </c>
      <c r="R398" s="134">
        <f>Q398*H398</f>
        <v>78.971899999999991</v>
      </c>
      <c r="S398" s="134">
        <v>0</v>
      </c>
      <c r="T398" s="135">
        <f>S398*H398</f>
        <v>0</v>
      </c>
      <c r="AR398" s="136" t="s">
        <v>129</v>
      </c>
      <c r="AT398" s="136" t="s">
        <v>124</v>
      </c>
      <c r="AU398" s="136" t="s">
        <v>82</v>
      </c>
      <c r="AY398" s="16" t="s">
        <v>122</v>
      </c>
      <c r="BE398" s="137">
        <f>IF(N398="základní",J398,0)</f>
        <v>0</v>
      </c>
      <c r="BF398" s="137">
        <f>IF(N398="snížená",J398,0)</f>
        <v>0</v>
      </c>
      <c r="BG398" s="137">
        <f>IF(N398="zákl. přenesená",J398,0)</f>
        <v>0</v>
      </c>
      <c r="BH398" s="137">
        <f>IF(N398="sníž. přenesená",J398,0)</f>
        <v>0</v>
      </c>
      <c r="BI398" s="137">
        <f>IF(N398="nulová",J398,0)</f>
        <v>0</v>
      </c>
      <c r="BJ398" s="16" t="s">
        <v>12</v>
      </c>
      <c r="BK398" s="137">
        <f>ROUND(I398*H398,2)</f>
        <v>0</v>
      </c>
      <c r="BL398" s="16" t="s">
        <v>129</v>
      </c>
      <c r="BM398" s="136" t="s">
        <v>695</v>
      </c>
    </row>
    <row r="399" spans="2:65" s="1" customFormat="1" x14ac:dyDescent="0.2">
      <c r="B399" s="31"/>
      <c r="D399" s="138" t="s">
        <v>131</v>
      </c>
      <c r="F399" s="139" t="s">
        <v>696</v>
      </c>
      <c r="I399" s="140"/>
      <c r="L399" s="31"/>
      <c r="M399" s="141"/>
      <c r="T399" s="52"/>
      <c r="AT399" s="16" t="s">
        <v>131</v>
      </c>
      <c r="AU399" s="16" t="s">
        <v>82</v>
      </c>
    </row>
    <row r="400" spans="2:65" s="12" customFormat="1" x14ac:dyDescent="0.2">
      <c r="B400" s="142"/>
      <c r="D400" s="143" t="s">
        <v>133</v>
      </c>
      <c r="E400" s="144" t="s">
        <v>19</v>
      </c>
      <c r="F400" s="145" t="s">
        <v>697</v>
      </c>
      <c r="H400" s="146">
        <v>31</v>
      </c>
      <c r="I400" s="147"/>
      <c r="L400" s="142"/>
      <c r="M400" s="148"/>
      <c r="T400" s="149"/>
      <c r="AT400" s="144" t="s">
        <v>133</v>
      </c>
      <c r="AU400" s="144" t="s">
        <v>82</v>
      </c>
      <c r="AV400" s="12" t="s">
        <v>82</v>
      </c>
      <c r="AW400" s="12" t="s">
        <v>35</v>
      </c>
      <c r="AX400" s="12" t="s">
        <v>73</v>
      </c>
      <c r="AY400" s="144" t="s">
        <v>122</v>
      </c>
    </row>
    <row r="401" spans="2:65" s="12" customFormat="1" x14ac:dyDescent="0.2">
      <c r="B401" s="142"/>
      <c r="D401" s="143" t="s">
        <v>133</v>
      </c>
      <c r="E401" s="144" t="s">
        <v>19</v>
      </c>
      <c r="F401" s="145" t="s">
        <v>698</v>
      </c>
      <c r="H401" s="146">
        <v>4</v>
      </c>
      <c r="I401" s="147"/>
      <c r="L401" s="142"/>
      <c r="M401" s="148"/>
      <c r="T401" s="149"/>
      <c r="AT401" s="144" t="s">
        <v>133</v>
      </c>
      <c r="AU401" s="144" t="s">
        <v>82</v>
      </c>
      <c r="AV401" s="12" t="s">
        <v>82</v>
      </c>
      <c r="AW401" s="12" t="s">
        <v>35</v>
      </c>
      <c r="AX401" s="12" t="s">
        <v>73</v>
      </c>
      <c r="AY401" s="144" t="s">
        <v>122</v>
      </c>
    </row>
    <row r="402" spans="2:65" s="1" customFormat="1" ht="37.9" customHeight="1" x14ac:dyDescent="0.2">
      <c r="B402" s="31"/>
      <c r="C402" s="126" t="s">
        <v>699</v>
      </c>
      <c r="D402" s="126" t="s">
        <v>124</v>
      </c>
      <c r="E402" s="127" t="s">
        <v>700</v>
      </c>
      <c r="F402" s="128" t="s">
        <v>701</v>
      </c>
      <c r="G402" s="129" t="s">
        <v>148</v>
      </c>
      <c r="H402" s="130">
        <v>40</v>
      </c>
      <c r="I402" s="131"/>
      <c r="J402" s="130">
        <f>ROUND(I402*H402,2)</f>
        <v>0</v>
      </c>
      <c r="K402" s="128" t="s">
        <v>128</v>
      </c>
      <c r="L402" s="31"/>
      <c r="M402" s="132" t="s">
        <v>19</v>
      </c>
      <c r="N402" s="133" t="s">
        <v>44</v>
      </c>
      <c r="P402" s="134">
        <f>O402*H402</f>
        <v>0</v>
      </c>
      <c r="Q402" s="134">
        <v>4.3E-3</v>
      </c>
      <c r="R402" s="134">
        <f>Q402*H402</f>
        <v>0.17199999999999999</v>
      </c>
      <c r="S402" s="134">
        <v>0</v>
      </c>
      <c r="T402" s="135">
        <f>S402*H402</f>
        <v>0</v>
      </c>
      <c r="AR402" s="136" t="s">
        <v>129</v>
      </c>
      <c r="AT402" s="136" t="s">
        <v>124</v>
      </c>
      <c r="AU402" s="136" t="s">
        <v>82</v>
      </c>
      <c r="AY402" s="16" t="s">
        <v>122</v>
      </c>
      <c r="BE402" s="137">
        <f>IF(N402="základní",J402,0)</f>
        <v>0</v>
      </c>
      <c r="BF402" s="137">
        <f>IF(N402="snížená",J402,0)</f>
        <v>0</v>
      </c>
      <c r="BG402" s="137">
        <f>IF(N402="zákl. přenesená",J402,0)</f>
        <v>0</v>
      </c>
      <c r="BH402" s="137">
        <f>IF(N402="sníž. přenesená",J402,0)</f>
        <v>0</v>
      </c>
      <c r="BI402" s="137">
        <f>IF(N402="nulová",J402,0)</f>
        <v>0</v>
      </c>
      <c r="BJ402" s="16" t="s">
        <v>12</v>
      </c>
      <c r="BK402" s="137">
        <f>ROUND(I402*H402,2)</f>
        <v>0</v>
      </c>
      <c r="BL402" s="16" t="s">
        <v>129</v>
      </c>
      <c r="BM402" s="136" t="s">
        <v>702</v>
      </c>
    </row>
    <row r="403" spans="2:65" s="1" customFormat="1" x14ac:dyDescent="0.2">
      <c r="B403" s="31"/>
      <c r="D403" s="138" t="s">
        <v>131</v>
      </c>
      <c r="F403" s="139" t="s">
        <v>703</v>
      </c>
      <c r="I403" s="140"/>
      <c r="L403" s="31"/>
      <c r="M403" s="141"/>
      <c r="T403" s="52"/>
      <c r="AT403" s="16" t="s">
        <v>131</v>
      </c>
      <c r="AU403" s="16" t="s">
        <v>82</v>
      </c>
    </row>
    <row r="404" spans="2:65" s="1" customFormat="1" ht="24.2" customHeight="1" x14ac:dyDescent="0.2">
      <c r="B404" s="31"/>
      <c r="C404" s="126" t="s">
        <v>704</v>
      </c>
      <c r="D404" s="126" t="s">
        <v>124</v>
      </c>
      <c r="E404" s="127" t="s">
        <v>705</v>
      </c>
      <c r="F404" s="128" t="s">
        <v>706</v>
      </c>
      <c r="G404" s="129" t="s">
        <v>220</v>
      </c>
      <c r="H404" s="130">
        <v>8</v>
      </c>
      <c r="I404" s="131"/>
      <c r="J404" s="130">
        <f>ROUND(I404*H404,2)</f>
        <v>0</v>
      </c>
      <c r="K404" s="128" t="s">
        <v>128</v>
      </c>
      <c r="L404" s="31"/>
      <c r="M404" s="132" t="s">
        <v>19</v>
      </c>
      <c r="N404" s="133" t="s">
        <v>44</v>
      </c>
      <c r="P404" s="134">
        <f>O404*H404</f>
        <v>0</v>
      </c>
      <c r="Q404" s="134">
        <v>1.0160100000000001</v>
      </c>
      <c r="R404" s="134">
        <f>Q404*H404</f>
        <v>8.1280800000000006</v>
      </c>
      <c r="S404" s="134">
        <v>0</v>
      </c>
      <c r="T404" s="135">
        <f>S404*H404</f>
        <v>0</v>
      </c>
      <c r="AR404" s="136" t="s">
        <v>129</v>
      </c>
      <c r="AT404" s="136" t="s">
        <v>124</v>
      </c>
      <c r="AU404" s="136" t="s">
        <v>82</v>
      </c>
      <c r="AY404" s="16" t="s">
        <v>122</v>
      </c>
      <c r="BE404" s="137">
        <f>IF(N404="základní",J404,0)</f>
        <v>0</v>
      </c>
      <c r="BF404" s="137">
        <f>IF(N404="snížená",J404,0)</f>
        <v>0</v>
      </c>
      <c r="BG404" s="137">
        <f>IF(N404="zákl. přenesená",J404,0)</f>
        <v>0</v>
      </c>
      <c r="BH404" s="137">
        <f>IF(N404="sníž. přenesená",J404,0)</f>
        <v>0</v>
      </c>
      <c r="BI404" s="137">
        <f>IF(N404="nulová",J404,0)</f>
        <v>0</v>
      </c>
      <c r="BJ404" s="16" t="s">
        <v>12</v>
      </c>
      <c r="BK404" s="137">
        <f>ROUND(I404*H404,2)</f>
        <v>0</v>
      </c>
      <c r="BL404" s="16" t="s">
        <v>129</v>
      </c>
      <c r="BM404" s="136" t="s">
        <v>707</v>
      </c>
    </row>
    <row r="405" spans="2:65" s="1" customFormat="1" x14ac:dyDescent="0.2">
      <c r="B405" s="31"/>
      <c r="D405" s="138" t="s">
        <v>131</v>
      </c>
      <c r="F405" s="139" t="s">
        <v>708</v>
      </c>
      <c r="I405" s="140"/>
      <c r="L405" s="31"/>
      <c r="M405" s="141"/>
      <c r="T405" s="52"/>
      <c r="AT405" s="16" t="s">
        <v>131</v>
      </c>
      <c r="AU405" s="16" t="s">
        <v>82</v>
      </c>
    </row>
    <row r="406" spans="2:65" s="13" customFormat="1" x14ac:dyDescent="0.2">
      <c r="B406" s="150"/>
      <c r="D406" s="143" t="s">
        <v>133</v>
      </c>
      <c r="E406" s="151" t="s">
        <v>19</v>
      </c>
      <c r="F406" s="152" t="s">
        <v>709</v>
      </c>
      <c r="H406" s="151" t="s">
        <v>19</v>
      </c>
      <c r="I406" s="153"/>
      <c r="L406" s="150"/>
      <c r="M406" s="154"/>
      <c r="T406" s="155"/>
      <c r="AT406" s="151" t="s">
        <v>133</v>
      </c>
      <c r="AU406" s="151" t="s">
        <v>82</v>
      </c>
      <c r="AV406" s="13" t="s">
        <v>12</v>
      </c>
      <c r="AW406" s="13" t="s">
        <v>35</v>
      </c>
      <c r="AX406" s="13" t="s">
        <v>73</v>
      </c>
      <c r="AY406" s="151" t="s">
        <v>122</v>
      </c>
    </row>
    <row r="407" spans="2:65" s="12" customFormat="1" x14ac:dyDescent="0.2">
      <c r="B407" s="142"/>
      <c r="D407" s="143" t="s">
        <v>133</v>
      </c>
      <c r="E407" s="144" t="s">
        <v>19</v>
      </c>
      <c r="F407" s="145" t="s">
        <v>710</v>
      </c>
      <c r="H407" s="146">
        <v>4</v>
      </c>
      <c r="I407" s="147"/>
      <c r="L407" s="142"/>
      <c r="M407" s="148"/>
      <c r="T407" s="149"/>
      <c r="AT407" s="144" t="s">
        <v>133</v>
      </c>
      <c r="AU407" s="144" t="s">
        <v>82</v>
      </c>
      <c r="AV407" s="12" t="s">
        <v>82</v>
      </c>
      <c r="AW407" s="12" t="s">
        <v>35</v>
      </c>
      <c r="AX407" s="12" t="s">
        <v>73</v>
      </c>
      <c r="AY407" s="144" t="s">
        <v>122</v>
      </c>
    </row>
    <row r="408" spans="2:65" s="12" customFormat="1" x14ac:dyDescent="0.2">
      <c r="B408" s="142"/>
      <c r="D408" s="143" t="s">
        <v>133</v>
      </c>
      <c r="E408" s="144" t="s">
        <v>19</v>
      </c>
      <c r="F408" s="145" t="s">
        <v>711</v>
      </c>
      <c r="H408" s="146">
        <v>1</v>
      </c>
      <c r="I408" s="147"/>
      <c r="L408" s="142"/>
      <c r="M408" s="148"/>
      <c r="T408" s="149"/>
      <c r="AT408" s="144" t="s">
        <v>133</v>
      </c>
      <c r="AU408" s="144" t="s">
        <v>82</v>
      </c>
      <c r="AV408" s="12" t="s">
        <v>82</v>
      </c>
      <c r="AW408" s="12" t="s">
        <v>35</v>
      </c>
      <c r="AX408" s="12" t="s">
        <v>73</v>
      </c>
      <c r="AY408" s="144" t="s">
        <v>122</v>
      </c>
    </row>
    <row r="409" spans="2:65" s="12" customFormat="1" x14ac:dyDescent="0.2">
      <c r="B409" s="142"/>
      <c r="D409" s="143" t="s">
        <v>133</v>
      </c>
      <c r="E409" s="144" t="s">
        <v>19</v>
      </c>
      <c r="F409" s="145" t="s">
        <v>712</v>
      </c>
      <c r="H409" s="146">
        <v>3</v>
      </c>
      <c r="I409" s="147"/>
      <c r="L409" s="142"/>
      <c r="M409" s="148"/>
      <c r="T409" s="149"/>
      <c r="AT409" s="144" t="s">
        <v>133</v>
      </c>
      <c r="AU409" s="144" t="s">
        <v>82</v>
      </c>
      <c r="AV409" s="12" t="s">
        <v>82</v>
      </c>
      <c r="AW409" s="12" t="s">
        <v>35</v>
      </c>
      <c r="AX409" s="12" t="s">
        <v>73</v>
      </c>
      <c r="AY409" s="144" t="s">
        <v>122</v>
      </c>
    </row>
    <row r="410" spans="2:65" s="1" customFormat="1" ht="37.9" customHeight="1" x14ac:dyDescent="0.2">
      <c r="B410" s="31"/>
      <c r="C410" s="126" t="s">
        <v>713</v>
      </c>
      <c r="D410" s="126" t="s">
        <v>124</v>
      </c>
      <c r="E410" s="127" t="s">
        <v>714</v>
      </c>
      <c r="F410" s="128" t="s">
        <v>715</v>
      </c>
      <c r="G410" s="129" t="s">
        <v>148</v>
      </c>
      <c r="H410" s="130">
        <v>156</v>
      </c>
      <c r="I410" s="131"/>
      <c r="J410" s="130">
        <f>ROUND(I410*H410,2)</f>
        <v>0</v>
      </c>
      <c r="K410" s="128" t="s">
        <v>128</v>
      </c>
      <c r="L410" s="31"/>
      <c r="M410" s="132" t="s">
        <v>19</v>
      </c>
      <c r="N410" s="133" t="s">
        <v>44</v>
      </c>
      <c r="P410" s="134">
        <f>O410*H410</f>
        <v>0</v>
      </c>
      <c r="Q410" s="134">
        <v>0</v>
      </c>
      <c r="R410" s="134">
        <f>Q410*H410</f>
        <v>0</v>
      </c>
      <c r="S410" s="134">
        <v>0</v>
      </c>
      <c r="T410" s="135">
        <f>S410*H410</f>
        <v>0</v>
      </c>
      <c r="AR410" s="136" t="s">
        <v>129</v>
      </c>
      <c r="AT410" s="136" t="s">
        <v>124</v>
      </c>
      <c r="AU410" s="136" t="s">
        <v>82</v>
      </c>
      <c r="AY410" s="16" t="s">
        <v>122</v>
      </c>
      <c r="BE410" s="137">
        <f>IF(N410="základní",J410,0)</f>
        <v>0</v>
      </c>
      <c r="BF410" s="137">
        <f>IF(N410="snížená",J410,0)</f>
        <v>0</v>
      </c>
      <c r="BG410" s="137">
        <f>IF(N410="zákl. přenesená",J410,0)</f>
        <v>0</v>
      </c>
      <c r="BH410" s="137">
        <f>IF(N410="sníž. přenesená",J410,0)</f>
        <v>0</v>
      </c>
      <c r="BI410" s="137">
        <f>IF(N410="nulová",J410,0)</f>
        <v>0</v>
      </c>
      <c r="BJ410" s="16" t="s">
        <v>12</v>
      </c>
      <c r="BK410" s="137">
        <f>ROUND(I410*H410,2)</f>
        <v>0</v>
      </c>
      <c r="BL410" s="16" t="s">
        <v>129</v>
      </c>
      <c r="BM410" s="136" t="s">
        <v>716</v>
      </c>
    </row>
    <row r="411" spans="2:65" s="1" customFormat="1" x14ac:dyDescent="0.2">
      <c r="B411" s="31"/>
      <c r="D411" s="138" t="s">
        <v>131</v>
      </c>
      <c r="F411" s="139" t="s">
        <v>717</v>
      </c>
      <c r="I411" s="140"/>
      <c r="L411" s="31"/>
      <c r="M411" s="141"/>
      <c r="T411" s="52"/>
      <c r="AT411" s="16" t="s">
        <v>131</v>
      </c>
      <c r="AU411" s="16" t="s">
        <v>82</v>
      </c>
    </row>
    <row r="412" spans="2:65" s="1" customFormat="1" ht="62.65" customHeight="1" x14ac:dyDescent="0.2">
      <c r="B412" s="31"/>
      <c r="C412" s="126" t="s">
        <v>718</v>
      </c>
      <c r="D412" s="126" t="s">
        <v>124</v>
      </c>
      <c r="E412" s="127" t="s">
        <v>719</v>
      </c>
      <c r="F412" s="128" t="s">
        <v>720</v>
      </c>
      <c r="G412" s="129" t="s">
        <v>148</v>
      </c>
      <c r="H412" s="130">
        <v>156</v>
      </c>
      <c r="I412" s="131"/>
      <c r="J412" s="130">
        <f>ROUND(I412*H412,2)</f>
        <v>0</v>
      </c>
      <c r="K412" s="128" t="s">
        <v>128</v>
      </c>
      <c r="L412" s="31"/>
      <c r="M412" s="132" t="s">
        <v>19</v>
      </c>
      <c r="N412" s="133" t="s">
        <v>44</v>
      </c>
      <c r="P412" s="134">
        <f>O412*H412</f>
        <v>0</v>
      </c>
      <c r="Q412" s="134">
        <v>6.0999999999999997E-4</v>
      </c>
      <c r="R412" s="134">
        <f>Q412*H412</f>
        <v>9.5159999999999995E-2</v>
      </c>
      <c r="S412" s="134">
        <v>0</v>
      </c>
      <c r="T412" s="135">
        <f>S412*H412</f>
        <v>0</v>
      </c>
      <c r="AR412" s="136" t="s">
        <v>129</v>
      </c>
      <c r="AT412" s="136" t="s">
        <v>124</v>
      </c>
      <c r="AU412" s="136" t="s">
        <v>82</v>
      </c>
      <c r="AY412" s="16" t="s">
        <v>122</v>
      </c>
      <c r="BE412" s="137">
        <f>IF(N412="základní",J412,0)</f>
        <v>0</v>
      </c>
      <c r="BF412" s="137">
        <f>IF(N412="snížená",J412,0)</f>
        <v>0</v>
      </c>
      <c r="BG412" s="137">
        <f>IF(N412="zákl. přenesená",J412,0)</f>
        <v>0</v>
      </c>
      <c r="BH412" s="137">
        <f>IF(N412="sníž. přenesená",J412,0)</f>
        <v>0</v>
      </c>
      <c r="BI412" s="137">
        <f>IF(N412="nulová",J412,0)</f>
        <v>0</v>
      </c>
      <c r="BJ412" s="16" t="s">
        <v>12</v>
      </c>
      <c r="BK412" s="137">
        <f>ROUND(I412*H412,2)</f>
        <v>0</v>
      </c>
      <c r="BL412" s="16" t="s">
        <v>129</v>
      </c>
      <c r="BM412" s="136" t="s">
        <v>721</v>
      </c>
    </row>
    <row r="413" spans="2:65" s="1" customFormat="1" x14ac:dyDescent="0.2">
      <c r="B413" s="31"/>
      <c r="D413" s="138" t="s">
        <v>131</v>
      </c>
      <c r="F413" s="139" t="s">
        <v>722</v>
      </c>
      <c r="I413" s="140"/>
      <c r="L413" s="31"/>
      <c r="M413" s="141"/>
      <c r="T413" s="52"/>
      <c r="AT413" s="16" t="s">
        <v>131</v>
      </c>
      <c r="AU413" s="16" t="s">
        <v>82</v>
      </c>
    </row>
    <row r="414" spans="2:65" s="1" customFormat="1" ht="24.2" customHeight="1" x14ac:dyDescent="0.2">
      <c r="B414" s="31"/>
      <c r="C414" s="126" t="s">
        <v>723</v>
      </c>
      <c r="D414" s="126" t="s">
        <v>124</v>
      </c>
      <c r="E414" s="127" t="s">
        <v>724</v>
      </c>
      <c r="F414" s="128" t="s">
        <v>725</v>
      </c>
      <c r="G414" s="129" t="s">
        <v>148</v>
      </c>
      <c r="H414" s="130">
        <v>156</v>
      </c>
      <c r="I414" s="131"/>
      <c r="J414" s="130">
        <f>ROUND(I414*H414,2)</f>
        <v>0</v>
      </c>
      <c r="K414" s="128" t="s">
        <v>128</v>
      </c>
      <c r="L414" s="31"/>
      <c r="M414" s="132" t="s">
        <v>19</v>
      </c>
      <c r="N414" s="133" t="s">
        <v>44</v>
      </c>
      <c r="P414" s="134">
        <f>O414*H414</f>
        <v>0</v>
      </c>
      <c r="Q414" s="134">
        <v>0</v>
      </c>
      <c r="R414" s="134">
        <f>Q414*H414</f>
        <v>0</v>
      </c>
      <c r="S414" s="134">
        <v>0</v>
      </c>
      <c r="T414" s="135">
        <f>S414*H414</f>
        <v>0</v>
      </c>
      <c r="AR414" s="136" t="s">
        <v>129</v>
      </c>
      <c r="AT414" s="136" t="s">
        <v>124</v>
      </c>
      <c r="AU414" s="136" t="s">
        <v>82</v>
      </c>
      <c r="AY414" s="16" t="s">
        <v>122</v>
      </c>
      <c r="BE414" s="137">
        <f>IF(N414="základní",J414,0)</f>
        <v>0</v>
      </c>
      <c r="BF414" s="137">
        <f>IF(N414="snížená",J414,0)</f>
        <v>0</v>
      </c>
      <c r="BG414" s="137">
        <f>IF(N414="zákl. přenesená",J414,0)</f>
        <v>0</v>
      </c>
      <c r="BH414" s="137">
        <f>IF(N414="sníž. přenesená",J414,0)</f>
        <v>0</v>
      </c>
      <c r="BI414" s="137">
        <f>IF(N414="nulová",J414,0)</f>
        <v>0</v>
      </c>
      <c r="BJ414" s="16" t="s">
        <v>12</v>
      </c>
      <c r="BK414" s="137">
        <f>ROUND(I414*H414,2)</f>
        <v>0</v>
      </c>
      <c r="BL414" s="16" t="s">
        <v>129</v>
      </c>
      <c r="BM414" s="136" t="s">
        <v>726</v>
      </c>
    </row>
    <row r="415" spans="2:65" s="1" customFormat="1" x14ac:dyDescent="0.2">
      <c r="B415" s="31"/>
      <c r="D415" s="138" t="s">
        <v>131</v>
      </c>
      <c r="F415" s="139" t="s">
        <v>727</v>
      </c>
      <c r="I415" s="140"/>
      <c r="L415" s="31"/>
      <c r="M415" s="141"/>
      <c r="T415" s="52"/>
      <c r="AT415" s="16" t="s">
        <v>131</v>
      </c>
      <c r="AU415" s="16" t="s">
        <v>82</v>
      </c>
    </row>
    <row r="416" spans="2:65" s="1" customFormat="1" ht="44.25" customHeight="1" x14ac:dyDescent="0.2">
      <c r="B416" s="31"/>
      <c r="C416" s="126" t="s">
        <v>728</v>
      </c>
      <c r="D416" s="126" t="s">
        <v>124</v>
      </c>
      <c r="E416" s="127" t="s">
        <v>729</v>
      </c>
      <c r="F416" s="128" t="s">
        <v>730</v>
      </c>
      <c r="G416" s="129" t="s">
        <v>328</v>
      </c>
      <c r="H416" s="130">
        <v>50</v>
      </c>
      <c r="I416" s="131"/>
      <c r="J416" s="130">
        <f>ROUND(I416*H416,2)</f>
        <v>0</v>
      </c>
      <c r="K416" s="128" t="s">
        <v>128</v>
      </c>
      <c r="L416" s="31"/>
      <c r="M416" s="132" t="s">
        <v>19</v>
      </c>
      <c r="N416" s="133" t="s">
        <v>44</v>
      </c>
      <c r="P416" s="134">
        <f>O416*H416</f>
        <v>0</v>
      </c>
      <c r="Q416" s="134">
        <v>1.6167899999999999</v>
      </c>
      <c r="R416" s="134">
        <f>Q416*H416</f>
        <v>80.839500000000001</v>
      </c>
      <c r="S416" s="134">
        <v>0</v>
      </c>
      <c r="T416" s="135">
        <f>S416*H416</f>
        <v>0</v>
      </c>
      <c r="AR416" s="136" t="s">
        <v>129</v>
      </c>
      <c r="AT416" s="136" t="s">
        <v>124</v>
      </c>
      <c r="AU416" s="136" t="s">
        <v>82</v>
      </c>
      <c r="AY416" s="16" t="s">
        <v>122</v>
      </c>
      <c r="BE416" s="137">
        <f>IF(N416="základní",J416,0)</f>
        <v>0</v>
      </c>
      <c r="BF416" s="137">
        <f>IF(N416="snížená",J416,0)</f>
        <v>0</v>
      </c>
      <c r="BG416" s="137">
        <f>IF(N416="zákl. přenesená",J416,0)</f>
        <v>0</v>
      </c>
      <c r="BH416" s="137">
        <f>IF(N416="sníž. přenesená",J416,0)</f>
        <v>0</v>
      </c>
      <c r="BI416" s="137">
        <f>IF(N416="nulová",J416,0)</f>
        <v>0</v>
      </c>
      <c r="BJ416" s="16" t="s">
        <v>12</v>
      </c>
      <c r="BK416" s="137">
        <f>ROUND(I416*H416,2)</f>
        <v>0</v>
      </c>
      <c r="BL416" s="16" t="s">
        <v>129</v>
      </c>
      <c r="BM416" s="136" t="s">
        <v>731</v>
      </c>
    </row>
    <row r="417" spans="2:65" s="1" customFormat="1" x14ac:dyDescent="0.2">
      <c r="B417" s="31"/>
      <c r="D417" s="138" t="s">
        <v>131</v>
      </c>
      <c r="F417" s="139" t="s">
        <v>732</v>
      </c>
      <c r="I417" s="140"/>
      <c r="L417" s="31"/>
      <c r="M417" s="141"/>
      <c r="T417" s="52"/>
      <c r="AT417" s="16" t="s">
        <v>131</v>
      </c>
      <c r="AU417" s="16" t="s">
        <v>82</v>
      </c>
    </row>
    <row r="418" spans="2:65" s="12" customFormat="1" x14ac:dyDescent="0.2">
      <c r="B418" s="142"/>
      <c r="D418" s="143" t="s">
        <v>133</v>
      </c>
      <c r="E418" s="144" t="s">
        <v>19</v>
      </c>
      <c r="F418" s="145" t="s">
        <v>733</v>
      </c>
      <c r="H418" s="146">
        <v>50</v>
      </c>
      <c r="I418" s="147"/>
      <c r="L418" s="142"/>
      <c r="M418" s="148"/>
      <c r="T418" s="149"/>
      <c r="AT418" s="144" t="s">
        <v>133</v>
      </c>
      <c r="AU418" s="144" t="s">
        <v>82</v>
      </c>
      <c r="AV418" s="12" t="s">
        <v>82</v>
      </c>
      <c r="AW418" s="12" t="s">
        <v>35</v>
      </c>
      <c r="AX418" s="12" t="s">
        <v>12</v>
      </c>
      <c r="AY418" s="144" t="s">
        <v>122</v>
      </c>
    </row>
    <row r="419" spans="2:65" s="1" customFormat="1" ht="62.65" customHeight="1" x14ac:dyDescent="0.2">
      <c r="B419" s="31"/>
      <c r="C419" s="126" t="s">
        <v>734</v>
      </c>
      <c r="D419" s="126" t="s">
        <v>124</v>
      </c>
      <c r="E419" s="127" t="s">
        <v>735</v>
      </c>
      <c r="F419" s="128" t="s">
        <v>736</v>
      </c>
      <c r="G419" s="129" t="s">
        <v>127</v>
      </c>
      <c r="H419" s="130">
        <v>15740</v>
      </c>
      <c r="I419" s="131"/>
      <c r="J419" s="130">
        <f>ROUND(I419*H419,2)</f>
        <v>0</v>
      </c>
      <c r="K419" s="128" t="s">
        <v>128</v>
      </c>
      <c r="L419" s="31"/>
      <c r="M419" s="132" t="s">
        <v>19</v>
      </c>
      <c r="N419" s="133" t="s">
        <v>44</v>
      </c>
      <c r="P419" s="134">
        <f>O419*H419</f>
        <v>0</v>
      </c>
      <c r="Q419" s="134">
        <v>0</v>
      </c>
      <c r="R419" s="134">
        <f>Q419*H419</f>
        <v>0</v>
      </c>
      <c r="S419" s="134">
        <v>0.02</v>
      </c>
      <c r="T419" s="135">
        <f>S419*H419</f>
        <v>314.8</v>
      </c>
      <c r="AR419" s="136" t="s">
        <v>129</v>
      </c>
      <c r="AT419" s="136" t="s">
        <v>124</v>
      </c>
      <c r="AU419" s="136" t="s">
        <v>82</v>
      </c>
      <c r="AY419" s="16" t="s">
        <v>122</v>
      </c>
      <c r="BE419" s="137">
        <f>IF(N419="základní",J419,0)</f>
        <v>0</v>
      </c>
      <c r="BF419" s="137">
        <f>IF(N419="snížená",J419,0)</f>
        <v>0</v>
      </c>
      <c r="BG419" s="137">
        <f>IF(N419="zákl. přenesená",J419,0)</f>
        <v>0</v>
      </c>
      <c r="BH419" s="137">
        <f>IF(N419="sníž. přenesená",J419,0)</f>
        <v>0</v>
      </c>
      <c r="BI419" s="137">
        <f>IF(N419="nulová",J419,0)</f>
        <v>0</v>
      </c>
      <c r="BJ419" s="16" t="s">
        <v>12</v>
      </c>
      <c r="BK419" s="137">
        <f>ROUND(I419*H419,2)</f>
        <v>0</v>
      </c>
      <c r="BL419" s="16" t="s">
        <v>129</v>
      </c>
      <c r="BM419" s="136" t="s">
        <v>737</v>
      </c>
    </row>
    <row r="420" spans="2:65" s="1" customFormat="1" x14ac:dyDescent="0.2">
      <c r="B420" s="31"/>
      <c r="D420" s="138" t="s">
        <v>131</v>
      </c>
      <c r="F420" s="139" t="s">
        <v>738</v>
      </c>
      <c r="I420" s="140"/>
      <c r="L420" s="31"/>
      <c r="M420" s="141"/>
      <c r="T420" s="52"/>
      <c r="AT420" s="16" t="s">
        <v>131</v>
      </c>
      <c r="AU420" s="16" t="s">
        <v>82</v>
      </c>
    </row>
    <row r="421" spans="2:65" s="12" customFormat="1" x14ac:dyDescent="0.2">
      <c r="B421" s="142"/>
      <c r="D421" s="143" t="s">
        <v>133</v>
      </c>
      <c r="E421" s="144" t="s">
        <v>19</v>
      </c>
      <c r="F421" s="145" t="s">
        <v>739</v>
      </c>
      <c r="H421" s="146">
        <v>15740</v>
      </c>
      <c r="I421" s="147"/>
      <c r="L421" s="142"/>
      <c r="M421" s="148"/>
      <c r="T421" s="149"/>
      <c r="AT421" s="144" t="s">
        <v>133</v>
      </c>
      <c r="AU421" s="144" t="s">
        <v>82</v>
      </c>
      <c r="AV421" s="12" t="s">
        <v>82</v>
      </c>
      <c r="AW421" s="12" t="s">
        <v>35</v>
      </c>
      <c r="AX421" s="12" t="s">
        <v>12</v>
      </c>
      <c r="AY421" s="144" t="s">
        <v>122</v>
      </c>
    </row>
    <row r="422" spans="2:65" s="1" customFormat="1" ht="55.5" customHeight="1" x14ac:dyDescent="0.2">
      <c r="B422" s="31"/>
      <c r="C422" s="126" t="s">
        <v>740</v>
      </c>
      <c r="D422" s="126" t="s">
        <v>124</v>
      </c>
      <c r="E422" s="127" t="s">
        <v>741</v>
      </c>
      <c r="F422" s="128" t="s">
        <v>742</v>
      </c>
      <c r="G422" s="129" t="s">
        <v>328</v>
      </c>
      <c r="H422" s="130">
        <v>8</v>
      </c>
      <c r="I422" s="131"/>
      <c r="J422" s="130">
        <f>ROUND(I422*H422,2)</f>
        <v>0</v>
      </c>
      <c r="K422" s="128" t="s">
        <v>128</v>
      </c>
      <c r="L422" s="31"/>
      <c r="M422" s="132" t="s">
        <v>19</v>
      </c>
      <c r="N422" s="133" t="s">
        <v>44</v>
      </c>
      <c r="P422" s="134">
        <f>O422*H422</f>
        <v>0</v>
      </c>
      <c r="Q422" s="134">
        <v>0</v>
      </c>
      <c r="R422" s="134">
        <f>Q422*H422</f>
        <v>0</v>
      </c>
      <c r="S422" s="134">
        <v>8.2000000000000003E-2</v>
      </c>
      <c r="T422" s="135">
        <f>S422*H422</f>
        <v>0.65600000000000003</v>
      </c>
      <c r="AR422" s="136" t="s">
        <v>129</v>
      </c>
      <c r="AT422" s="136" t="s">
        <v>124</v>
      </c>
      <c r="AU422" s="136" t="s">
        <v>82</v>
      </c>
      <c r="AY422" s="16" t="s">
        <v>122</v>
      </c>
      <c r="BE422" s="137">
        <f>IF(N422="základní",J422,0)</f>
        <v>0</v>
      </c>
      <c r="BF422" s="137">
        <f>IF(N422="snížená",J422,0)</f>
        <v>0</v>
      </c>
      <c r="BG422" s="137">
        <f>IF(N422="zákl. přenesená",J422,0)</f>
        <v>0</v>
      </c>
      <c r="BH422" s="137">
        <f>IF(N422="sníž. přenesená",J422,0)</f>
        <v>0</v>
      </c>
      <c r="BI422" s="137">
        <f>IF(N422="nulová",J422,0)</f>
        <v>0</v>
      </c>
      <c r="BJ422" s="16" t="s">
        <v>12</v>
      </c>
      <c r="BK422" s="137">
        <f>ROUND(I422*H422,2)</f>
        <v>0</v>
      </c>
      <c r="BL422" s="16" t="s">
        <v>129</v>
      </c>
      <c r="BM422" s="136" t="s">
        <v>743</v>
      </c>
    </row>
    <row r="423" spans="2:65" s="1" customFormat="1" x14ac:dyDescent="0.2">
      <c r="B423" s="31"/>
      <c r="D423" s="138" t="s">
        <v>131</v>
      </c>
      <c r="F423" s="139" t="s">
        <v>744</v>
      </c>
      <c r="I423" s="140"/>
      <c r="L423" s="31"/>
      <c r="M423" s="141"/>
      <c r="T423" s="52"/>
      <c r="AT423" s="16" t="s">
        <v>131</v>
      </c>
      <c r="AU423" s="16" t="s">
        <v>82</v>
      </c>
    </row>
    <row r="424" spans="2:65" s="1" customFormat="1" ht="55.5" customHeight="1" x14ac:dyDescent="0.2">
      <c r="B424" s="31"/>
      <c r="C424" s="126" t="s">
        <v>745</v>
      </c>
      <c r="D424" s="126" t="s">
        <v>124</v>
      </c>
      <c r="E424" s="127" t="s">
        <v>746</v>
      </c>
      <c r="F424" s="128" t="s">
        <v>747</v>
      </c>
      <c r="G424" s="129" t="s">
        <v>328</v>
      </c>
      <c r="H424" s="130">
        <v>8</v>
      </c>
      <c r="I424" s="131"/>
      <c r="J424" s="130">
        <f>ROUND(I424*H424,2)</f>
        <v>0</v>
      </c>
      <c r="K424" s="128" t="s">
        <v>128</v>
      </c>
      <c r="L424" s="31"/>
      <c r="M424" s="132" t="s">
        <v>19</v>
      </c>
      <c r="N424" s="133" t="s">
        <v>44</v>
      </c>
      <c r="P424" s="134">
        <f>O424*H424</f>
        <v>0</v>
      </c>
      <c r="Q424" s="134">
        <v>0</v>
      </c>
      <c r="R424" s="134">
        <f>Q424*H424</f>
        <v>0</v>
      </c>
      <c r="S424" s="134">
        <v>4.0000000000000001E-3</v>
      </c>
      <c r="T424" s="135">
        <f>S424*H424</f>
        <v>3.2000000000000001E-2</v>
      </c>
      <c r="AR424" s="136" t="s">
        <v>129</v>
      </c>
      <c r="AT424" s="136" t="s">
        <v>124</v>
      </c>
      <c r="AU424" s="136" t="s">
        <v>82</v>
      </c>
      <c r="AY424" s="16" t="s">
        <v>122</v>
      </c>
      <c r="BE424" s="137">
        <f>IF(N424="základní",J424,0)</f>
        <v>0</v>
      </c>
      <c r="BF424" s="137">
        <f>IF(N424="snížená",J424,0)</f>
        <v>0</v>
      </c>
      <c r="BG424" s="137">
        <f>IF(N424="zákl. přenesená",J424,0)</f>
        <v>0</v>
      </c>
      <c r="BH424" s="137">
        <f>IF(N424="sníž. přenesená",J424,0)</f>
        <v>0</v>
      </c>
      <c r="BI424" s="137">
        <f>IF(N424="nulová",J424,0)</f>
        <v>0</v>
      </c>
      <c r="BJ424" s="16" t="s">
        <v>12</v>
      </c>
      <c r="BK424" s="137">
        <f>ROUND(I424*H424,2)</f>
        <v>0</v>
      </c>
      <c r="BL424" s="16" t="s">
        <v>129</v>
      </c>
      <c r="BM424" s="136" t="s">
        <v>748</v>
      </c>
    </row>
    <row r="425" spans="2:65" s="1" customFormat="1" x14ac:dyDescent="0.2">
      <c r="B425" s="31"/>
      <c r="D425" s="138" t="s">
        <v>131</v>
      </c>
      <c r="F425" s="139" t="s">
        <v>749</v>
      </c>
      <c r="I425" s="140"/>
      <c r="L425" s="31"/>
      <c r="M425" s="141"/>
      <c r="T425" s="52"/>
      <c r="AT425" s="16" t="s">
        <v>131</v>
      </c>
      <c r="AU425" s="16" t="s">
        <v>82</v>
      </c>
    </row>
    <row r="426" spans="2:65" s="1" customFormat="1" ht="49.15" customHeight="1" x14ac:dyDescent="0.2">
      <c r="B426" s="31"/>
      <c r="C426" s="126" t="s">
        <v>750</v>
      </c>
      <c r="D426" s="126" t="s">
        <v>124</v>
      </c>
      <c r="E426" s="127" t="s">
        <v>751</v>
      </c>
      <c r="F426" s="128" t="s">
        <v>752</v>
      </c>
      <c r="G426" s="129" t="s">
        <v>328</v>
      </c>
      <c r="H426" s="130">
        <v>1</v>
      </c>
      <c r="I426" s="131"/>
      <c r="J426" s="130">
        <f>ROUND(I426*H426,2)</f>
        <v>0</v>
      </c>
      <c r="K426" s="128" t="s">
        <v>128</v>
      </c>
      <c r="L426" s="31"/>
      <c r="M426" s="132" t="s">
        <v>19</v>
      </c>
      <c r="N426" s="133" t="s">
        <v>44</v>
      </c>
      <c r="P426" s="134">
        <f>O426*H426</f>
        <v>0</v>
      </c>
      <c r="Q426" s="134">
        <v>0</v>
      </c>
      <c r="R426" s="134">
        <f>Q426*H426</f>
        <v>0</v>
      </c>
      <c r="S426" s="134">
        <v>0.187</v>
      </c>
      <c r="T426" s="135">
        <f>S426*H426</f>
        <v>0.187</v>
      </c>
      <c r="AR426" s="136" t="s">
        <v>129</v>
      </c>
      <c r="AT426" s="136" t="s">
        <v>124</v>
      </c>
      <c r="AU426" s="136" t="s">
        <v>82</v>
      </c>
      <c r="AY426" s="16" t="s">
        <v>122</v>
      </c>
      <c r="BE426" s="137">
        <f>IF(N426="základní",J426,0)</f>
        <v>0</v>
      </c>
      <c r="BF426" s="137">
        <f>IF(N426="snížená",J426,0)</f>
        <v>0</v>
      </c>
      <c r="BG426" s="137">
        <f>IF(N426="zákl. přenesená",J426,0)</f>
        <v>0</v>
      </c>
      <c r="BH426" s="137">
        <f>IF(N426="sníž. přenesená",J426,0)</f>
        <v>0</v>
      </c>
      <c r="BI426" s="137">
        <f>IF(N426="nulová",J426,0)</f>
        <v>0</v>
      </c>
      <c r="BJ426" s="16" t="s">
        <v>12</v>
      </c>
      <c r="BK426" s="137">
        <f>ROUND(I426*H426,2)</f>
        <v>0</v>
      </c>
      <c r="BL426" s="16" t="s">
        <v>129</v>
      </c>
      <c r="BM426" s="136" t="s">
        <v>753</v>
      </c>
    </row>
    <row r="427" spans="2:65" s="1" customFormat="1" x14ac:dyDescent="0.2">
      <c r="B427" s="31"/>
      <c r="D427" s="138" t="s">
        <v>131</v>
      </c>
      <c r="F427" s="139" t="s">
        <v>754</v>
      </c>
      <c r="I427" s="140"/>
      <c r="L427" s="31"/>
      <c r="M427" s="141"/>
      <c r="T427" s="52"/>
      <c r="AT427" s="16" t="s">
        <v>131</v>
      </c>
      <c r="AU427" s="16" t="s">
        <v>82</v>
      </c>
    </row>
    <row r="428" spans="2:65" s="11" customFormat="1" ht="22.9" customHeight="1" x14ac:dyDescent="0.2">
      <c r="B428" s="114"/>
      <c r="D428" s="115" t="s">
        <v>72</v>
      </c>
      <c r="E428" s="124" t="s">
        <v>755</v>
      </c>
      <c r="F428" s="124" t="s">
        <v>756</v>
      </c>
      <c r="I428" s="117"/>
      <c r="J428" s="125">
        <f>BK428</f>
        <v>0</v>
      </c>
      <c r="L428" s="114"/>
      <c r="M428" s="119"/>
      <c r="P428" s="120">
        <f>SUM(P429:P441)</f>
        <v>0</v>
      </c>
      <c r="R428" s="120">
        <f>SUM(R429:R441)</f>
        <v>0</v>
      </c>
      <c r="T428" s="121">
        <f>SUM(T429:T441)</f>
        <v>0</v>
      </c>
      <c r="AR428" s="115" t="s">
        <v>12</v>
      </c>
      <c r="AT428" s="122" t="s">
        <v>72</v>
      </c>
      <c r="AU428" s="122" t="s">
        <v>12</v>
      </c>
      <c r="AY428" s="115" t="s">
        <v>122</v>
      </c>
      <c r="BK428" s="123">
        <f>SUM(BK429:BK441)</f>
        <v>0</v>
      </c>
    </row>
    <row r="429" spans="2:65" s="1" customFormat="1" ht="62.65" customHeight="1" x14ac:dyDescent="0.2">
      <c r="B429" s="31"/>
      <c r="C429" s="126" t="s">
        <v>757</v>
      </c>
      <c r="D429" s="126" t="s">
        <v>124</v>
      </c>
      <c r="E429" s="127" t="s">
        <v>758</v>
      </c>
      <c r="F429" s="128" t="s">
        <v>759</v>
      </c>
      <c r="G429" s="129" t="s">
        <v>220</v>
      </c>
      <c r="H429" s="130">
        <v>1532</v>
      </c>
      <c r="I429" s="131"/>
      <c r="J429" s="130">
        <f>ROUND(I429*H429,2)</f>
        <v>0</v>
      </c>
      <c r="K429" s="128" t="s">
        <v>19</v>
      </c>
      <c r="L429" s="31"/>
      <c r="M429" s="132" t="s">
        <v>19</v>
      </c>
      <c r="N429" s="133" t="s">
        <v>44</v>
      </c>
      <c r="P429" s="134">
        <f>O429*H429</f>
        <v>0</v>
      </c>
      <c r="Q429" s="134">
        <v>0</v>
      </c>
      <c r="R429" s="134">
        <f>Q429*H429</f>
        <v>0</v>
      </c>
      <c r="S429" s="134">
        <v>0</v>
      </c>
      <c r="T429" s="135">
        <f>S429*H429</f>
        <v>0</v>
      </c>
      <c r="AR429" s="136" t="s">
        <v>129</v>
      </c>
      <c r="AT429" s="136" t="s">
        <v>124</v>
      </c>
      <c r="AU429" s="136" t="s">
        <v>82</v>
      </c>
      <c r="AY429" s="16" t="s">
        <v>122</v>
      </c>
      <c r="BE429" s="137">
        <f>IF(N429="základní",J429,0)</f>
        <v>0</v>
      </c>
      <c r="BF429" s="137">
        <f>IF(N429="snížená",J429,0)</f>
        <v>0</v>
      </c>
      <c r="BG429" s="137">
        <f>IF(N429="zákl. přenesená",J429,0)</f>
        <v>0</v>
      </c>
      <c r="BH429" s="137">
        <f>IF(N429="sníž. přenesená",J429,0)</f>
        <v>0</v>
      </c>
      <c r="BI429" s="137">
        <f>IF(N429="nulová",J429,0)</f>
        <v>0</v>
      </c>
      <c r="BJ429" s="16" t="s">
        <v>12</v>
      </c>
      <c r="BK429" s="137">
        <f>ROUND(I429*H429,2)</f>
        <v>0</v>
      </c>
      <c r="BL429" s="16" t="s">
        <v>129</v>
      </c>
      <c r="BM429" s="136" t="s">
        <v>760</v>
      </c>
    </row>
    <row r="430" spans="2:65" s="12" customFormat="1" x14ac:dyDescent="0.2">
      <c r="B430" s="142"/>
      <c r="D430" s="143" t="s">
        <v>133</v>
      </c>
      <c r="E430" s="144" t="s">
        <v>19</v>
      </c>
      <c r="F430" s="145" t="s">
        <v>761</v>
      </c>
      <c r="H430" s="146">
        <v>1532</v>
      </c>
      <c r="I430" s="147"/>
      <c r="L430" s="142"/>
      <c r="M430" s="148"/>
      <c r="T430" s="149"/>
      <c r="AT430" s="144" t="s">
        <v>133</v>
      </c>
      <c r="AU430" s="144" t="s">
        <v>82</v>
      </c>
      <c r="AV430" s="12" t="s">
        <v>82</v>
      </c>
      <c r="AW430" s="12" t="s">
        <v>35</v>
      </c>
      <c r="AX430" s="12" t="s">
        <v>12</v>
      </c>
      <c r="AY430" s="144" t="s">
        <v>122</v>
      </c>
    </row>
    <row r="431" spans="2:65" s="1" customFormat="1" ht="49.15" customHeight="1" x14ac:dyDescent="0.2">
      <c r="B431" s="31"/>
      <c r="C431" s="126" t="s">
        <v>762</v>
      </c>
      <c r="D431" s="126" t="s">
        <v>124</v>
      </c>
      <c r="E431" s="127" t="s">
        <v>763</v>
      </c>
      <c r="F431" s="128" t="s">
        <v>764</v>
      </c>
      <c r="G431" s="129" t="s">
        <v>220</v>
      </c>
      <c r="H431" s="130">
        <v>1225</v>
      </c>
      <c r="I431" s="131"/>
      <c r="J431" s="130">
        <f>ROUND(I431*H431,2)</f>
        <v>0</v>
      </c>
      <c r="K431" s="128" t="s">
        <v>19</v>
      </c>
      <c r="L431" s="31"/>
      <c r="M431" s="132" t="s">
        <v>19</v>
      </c>
      <c r="N431" s="133" t="s">
        <v>44</v>
      </c>
      <c r="P431" s="134">
        <f>O431*H431</f>
        <v>0</v>
      </c>
      <c r="Q431" s="134">
        <v>0</v>
      </c>
      <c r="R431" s="134">
        <f>Q431*H431</f>
        <v>0</v>
      </c>
      <c r="S431" s="134">
        <v>0</v>
      </c>
      <c r="T431" s="135">
        <f>S431*H431</f>
        <v>0</v>
      </c>
      <c r="AR431" s="136" t="s">
        <v>129</v>
      </c>
      <c r="AT431" s="136" t="s">
        <v>124</v>
      </c>
      <c r="AU431" s="136" t="s">
        <v>82</v>
      </c>
      <c r="AY431" s="16" t="s">
        <v>122</v>
      </c>
      <c r="BE431" s="137">
        <f>IF(N431="základní",J431,0)</f>
        <v>0</v>
      </c>
      <c r="BF431" s="137">
        <f>IF(N431="snížená",J431,0)</f>
        <v>0</v>
      </c>
      <c r="BG431" s="137">
        <f>IF(N431="zákl. přenesená",J431,0)</f>
        <v>0</v>
      </c>
      <c r="BH431" s="137">
        <f>IF(N431="sníž. přenesená",J431,0)</f>
        <v>0</v>
      </c>
      <c r="BI431" s="137">
        <f>IF(N431="nulová",J431,0)</f>
        <v>0</v>
      </c>
      <c r="BJ431" s="16" t="s">
        <v>12</v>
      </c>
      <c r="BK431" s="137">
        <f>ROUND(I431*H431,2)</f>
        <v>0</v>
      </c>
      <c r="BL431" s="16" t="s">
        <v>129</v>
      </c>
      <c r="BM431" s="136" t="s">
        <v>765</v>
      </c>
    </row>
    <row r="432" spans="2:65" s="12" customFormat="1" x14ac:dyDescent="0.2">
      <c r="B432" s="142"/>
      <c r="D432" s="143" t="s">
        <v>133</v>
      </c>
      <c r="E432" s="144" t="s">
        <v>19</v>
      </c>
      <c r="F432" s="145" t="s">
        <v>766</v>
      </c>
      <c r="H432" s="146">
        <v>1225</v>
      </c>
      <c r="I432" s="147"/>
      <c r="L432" s="142"/>
      <c r="M432" s="148"/>
      <c r="T432" s="149"/>
      <c r="AT432" s="144" t="s">
        <v>133</v>
      </c>
      <c r="AU432" s="144" t="s">
        <v>82</v>
      </c>
      <c r="AV432" s="12" t="s">
        <v>82</v>
      </c>
      <c r="AW432" s="12" t="s">
        <v>35</v>
      </c>
      <c r="AX432" s="12" t="s">
        <v>12</v>
      </c>
      <c r="AY432" s="144" t="s">
        <v>122</v>
      </c>
    </row>
    <row r="433" spans="2:65" s="1" customFormat="1" ht="44.25" customHeight="1" x14ac:dyDescent="0.2">
      <c r="B433" s="31"/>
      <c r="C433" s="126" t="s">
        <v>767</v>
      </c>
      <c r="D433" s="126" t="s">
        <v>124</v>
      </c>
      <c r="E433" s="127" t="s">
        <v>768</v>
      </c>
      <c r="F433" s="128" t="s">
        <v>769</v>
      </c>
      <c r="G433" s="129" t="s">
        <v>220</v>
      </c>
      <c r="H433" s="130">
        <v>1225</v>
      </c>
      <c r="I433" s="131"/>
      <c r="J433" s="130">
        <f>ROUND(I433*H433,2)</f>
        <v>0</v>
      </c>
      <c r="K433" s="128" t="s">
        <v>128</v>
      </c>
      <c r="L433" s="31"/>
      <c r="M433" s="132" t="s">
        <v>19</v>
      </c>
      <c r="N433" s="133" t="s">
        <v>44</v>
      </c>
      <c r="P433" s="134">
        <f>O433*H433</f>
        <v>0</v>
      </c>
      <c r="Q433" s="134">
        <v>0</v>
      </c>
      <c r="R433" s="134">
        <f>Q433*H433</f>
        <v>0</v>
      </c>
      <c r="S433" s="134">
        <v>0</v>
      </c>
      <c r="T433" s="135">
        <f>S433*H433</f>
        <v>0</v>
      </c>
      <c r="AR433" s="136" t="s">
        <v>129</v>
      </c>
      <c r="AT433" s="136" t="s">
        <v>124</v>
      </c>
      <c r="AU433" s="136" t="s">
        <v>82</v>
      </c>
      <c r="AY433" s="16" t="s">
        <v>122</v>
      </c>
      <c r="BE433" s="137">
        <f>IF(N433="základní",J433,0)</f>
        <v>0</v>
      </c>
      <c r="BF433" s="137">
        <f>IF(N433="snížená",J433,0)</f>
        <v>0</v>
      </c>
      <c r="BG433" s="137">
        <f>IF(N433="zákl. přenesená",J433,0)</f>
        <v>0</v>
      </c>
      <c r="BH433" s="137">
        <f>IF(N433="sníž. přenesená",J433,0)</f>
        <v>0</v>
      </c>
      <c r="BI433" s="137">
        <f>IF(N433="nulová",J433,0)</f>
        <v>0</v>
      </c>
      <c r="BJ433" s="16" t="s">
        <v>12</v>
      </c>
      <c r="BK433" s="137">
        <f>ROUND(I433*H433,2)</f>
        <v>0</v>
      </c>
      <c r="BL433" s="16" t="s">
        <v>129</v>
      </c>
      <c r="BM433" s="136" t="s">
        <v>770</v>
      </c>
    </row>
    <row r="434" spans="2:65" s="1" customFormat="1" x14ac:dyDescent="0.2">
      <c r="B434" s="31"/>
      <c r="D434" s="138" t="s">
        <v>131</v>
      </c>
      <c r="F434" s="139" t="s">
        <v>771</v>
      </c>
      <c r="I434" s="140"/>
      <c r="L434" s="31"/>
      <c r="M434" s="141"/>
      <c r="T434" s="52"/>
      <c r="AT434" s="16" t="s">
        <v>131</v>
      </c>
      <c r="AU434" s="16" t="s">
        <v>82</v>
      </c>
    </row>
    <row r="435" spans="2:65" s="13" customFormat="1" ht="33.75" x14ac:dyDescent="0.2">
      <c r="B435" s="150"/>
      <c r="D435" s="143" t="s">
        <v>133</v>
      </c>
      <c r="E435" s="151" t="s">
        <v>19</v>
      </c>
      <c r="F435" s="152" t="s">
        <v>223</v>
      </c>
      <c r="H435" s="151" t="s">
        <v>19</v>
      </c>
      <c r="I435" s="153"/>
      <c r="L435" s="150"/>
      <c r="M435" s="154"/>
      <c r="T435" s="155"/>
      <c r="AT435" s="151" t="s">
        <v>133</v>
      </c>
      <c r="AU435" s="151" t="s">
        <v>82</v>
      </c>
      <c r="AV435" s="13" t="s">
        <v>12</v>
      </c>
      <c r="AW435" s="13" t="s">
        <v>35</v>
      </c>
      <c r="AX435" s="13" t="s">
        <v>73</v>
      </c>
      <c r="AY435" s="151" t="s">
        <v>122</v>
      </c>
    </row>
    <row r="436" spans="2:65" s="12" customFormat="1" x14ac:dyDescent="0.2">
      <c r="B436" s="142"/>
      <c r="D436" s="143" t="s">
        <v>133</v>
      </c>
      <c r="E436" s="144" t="s">
        <v>19</v>
      </c>
      <c r="F436" s="145" t="s">
        <v>772</v>
      </c>
      <c r="H436" s="146">
        <v>1225</v>
      </c>
      <c r="I436" s="147"/>
      <c r="L436" s="142"/>
      <c r="M436" s="148"/>
      <c r="T436" s="149"/>
      <c r="AT436" s="144" t="s">
        <v>133</v>
      </c>
      <c r="AU436" s="144" t="s">
        <v>82</v>
      </c>
      <c r="AV436" s="12" t="s">
        <v>82</v>
      </c>
      <c r="AW436" s="12" t="s">
        <v>35</v>
      </c>
      <c r="AX436" s="12" t="s">
        <v>73</v>
      </c>
      <c r="AY436" s="144" t="s">
        <v>122</v>
      </c>
    </row>
    <row r="437" spans="2:65" s="1" customFormat="1" ht="55.5" customHeight="1" x14ac:dyDescent="0.2">
      <c r="B437" s="31"/>
      <c r="C437" s="126" t="s">
        <v>773</v>
      </c>
      <c r="D437" s="126" t="s">
        <v>124</v>
      </c>
      <c r="E437" s="127" t="s">
        <v>774</v>
      </c>
      <c r="F437" s="128" t="s">
        <v>775</v>
      </c>
      <c r="G437" s="129" t="s">
        <v>220</v>
      </c>
      <c r="H437" s="130">
        <v>156</v>
      </c>
      <c r="I437" s="131"/>
      <c r="J437" s="130">
        <f>ROUND(I437*H437,2)</f>
        <v>0</v>
      </c>
      <c r="K437" s="128" t="s">
        <v>19</v>
      </c>
      <c r="L437" s="31"/>
      <c r="M437" s="132" t="s">
        <v>19</v>
      </c>
      <c r="N437" s="133" t="s">
        <v>44</v>
      </c>
      <c r="P437" s="134">
        <f>O437*H437</f>
        <v>0</v>
      </c>
      <c r="Q437" s="134">
        <v>0</v>
      </c>
      <c r="R437" s="134">
        <f>Q437*H437</f>
        <v>0</v>
      </c>
      <c r="S437" s="134">
        <v>0</v>
      </c>
      <c r="T437" s="135">
        <f>S437*H437</f>
        <v>0</v>
      </c>
      <c r="AR437" s="136" t="s">
        <v>129</v>
      </c>
      <c r="AT437" s="136" t="s">
        <v>124</v>
      </c>
      <c r="AU437" s="136" t="s">
        <v>82</v>
      </c>
      <c r="AY437" s="16" t="s">
        <v>122</v>
      </c>
      <c r="BE437" s="137">
        <f>IF(N437="základní",J437,0)</f>
        <v>0</v>
      </c>
      <c r="BF437" s="137">
        <f>IF(N437="snížená",J437,0)</f>
        <v>0</v>
      </c>
      <c r="BG437" s="137">
        <f>IF(N437="zákl. přenesená",J437,0)</f>
        <v>0</v>
      </c>
      <c r="BH437" s="137">
        <f>IF(N437="sníž. přenesená",J437,0)</f>
        <v>0</v>
      </c>
      <c r="BI437" s="137">
        <f>IF(N437="nulová",J437,0)</f>
        <v>0</v>
      </c>
      <c r="BJ437" s="16" t="s">
        <v>12</v>
      </c>
      <c r="BK437" s="137">
        <f>ROUND(I437*H437,2)</f>
        <v>0</v>
      </c>
      <c r="BL437" s="16" t="s">
        <v>129</v>
      </c>
      <c r="BM437" s="136" t="s">
        <v>776</v>
      </c>
    </row>
    <row r="438" spans="2:65" s="12" customFormat="1" x14ac:dyDescent="0.2">
      <c r="B438" s="142"/>
      <c r="D438" s="143" t="s">
        <v>133</v>
      </c>
      <c r="E438" s="144" t="s">
        <v>19</v>
      </c>
      <c r="F438" s="145" t="s">
        <v>777</v>
      </c>
      <c r="H438" s="146">
        <v>37</v>
      </c>
      <c r="I438" s="147"/>
      <c r="L438" s="142"/>
      <c r="M438" s="148"/>
      <c r="T438" s="149"/>
      <c r="AT438" s="144" t="s">
        <v>133</v>
      </c>
      <c r="AU438" s="144" t="s">
        <v>82</v>
      </c>
      <c r="AV438" s="12" t="s">
        <v>82</v>
      </c>
      <c r="AW438" s="12" t="s">
        <v>35</v>
      </c>
      <c r="AX438" s="12" t="s">
        <v>73</v>
      </c>
      <c r="AY438" s="144" t="s">
        <v>122</v>
      </c>
    </row>
    <row r="439" spans="2:65" s="12" customFormat="1" x14ac:dyDescent="0.2">
      <c r="B439" s="142"/>
      <c r="D439" s="143" t="s">
        <v>133</v>
      </c>
      <c r="E439" s="144" t="s">
        <v>19</v>
      </c>
      <c r="F439" s="145" t="s">
        <v>778</v>
      </c>
      <c r="H439" s="146">
        <v>21</v>
      </c>
      <c r="I439" s="147"/>
      <c r="L439" s="142"/>
      <c r="M439" s="148"/>
      <c r="T439" s="149"/>
      <c r="AT439" s="144" t="s">
        <v>133</v>
      </c>
      <c r="AU439" s="144" t="s">
        <v>82</v>
      </c>
      <c r="AV439" s="12" t="s">
        <v>82</v>
      </c>
      <c r="AW439" s="12" t="s">
        <v>35</v>
      </c>
      <c r="AX439" s="12" t="s">
        <v>73</v>
      </c>
      <c r="AY439" s="144" t="s">
        <v>122</v>
      </c>
    </row>
    <row r="440" spans="2:65" s="12" customFormat="1" x14ac:dyDescent="0.2">
      <c r="B440" s="142"/>
      <c r="D440" s="143" t="s">
        <v>133</v>
      </c>
      <c r="E440" s="144" t="s">
        <v>19</v>
      </c>
      <c r="F440" s="145" t="s">
        <v>779</v>
      </c>
      <c r="H440" s="146">
        <v>14</v>
      </c>
      <c r="I440" s="147"/>
      <c r="L440" s="142"/>
      <c r="M440" s="148"/>
      <c r="T440" s="149"/>
      <c r="AT440" s="144" t="s">
        <v>133</v>
      </c>
      <c r="AU440" s="144" t="s">
        <v>82</v>
      </c>
      <c r="AV440" s="12" t="s">
        <v>82</v>
      </c>
      <c r="AW440" s="12" t="s">
        <v>35</v>
      </c>
      <c r="AX440" s="12" t="s">
        <v>73</v>
      </c>
      <c r="AY440" s="144" t="s">
        <v>122</v>
      </c>
    </row>
    <row r="441" spans="2:65" s="12" customFormat="1" x14ac:dyDescent="0.2">
      <c r="B441" s="142"/>
      <c r="D441" s="143" t="s">
        <v>133</v>
      </c>
      <c r="E441" s="144" t="s">
        <v>19</v>
      </c>
      <c r="F441" s="145" t="s">
        <v>780</v>
      </c>
      <c r="H441" s="146">
        <v>84</v>
      </c>
      <c r="I441" s="147"/>
      <c r="L441" s="142"/>
      <c r="M441" s="148"/>
      <c r="T441" s="149"/>
      <c r="AT441" s="144" t="s">
        <v>133</v>
      </c>
      <c r="AU441" s="144" t="s">
        <v>82</v>
      </c>
      <c r="AV441" s="12" t="s">
        <v>82</v>
      </c>
      <c r="AW441" s="12" t="s">
        <v>35</v>
      </c>
      <c r="AX441" s="12" t="s">
        <v>73</v>
      </c>
      <c r="AY441" s="144" t="s">
        <v>122</v>
      </c>
    </row>
    <row r="442" spans="2:65" s="11" customFormat="1" ht="22.9" customHeight="1" x14ac:dyDescent="0.2">
      <c r="B442" s="114"/>
      <c r="D442" s="115" t="s">
        <v>72</v>
      </c>
      <c r="E442" s="124" t="s">
        <v>781</v>
      </c>
      <c r="F442" s="124" t="s">
        <v>782</v>
      </c>
      <c r="I442" s="117"/>
      <c r="J442" s="125">
        <f>BK442</f>
        <v>0</v>
      </c>
      <c r="L442" s="114"/>
      <c r="M442" s="119"/>
      <c r="P442" s="120">
        <f>SUM(P443:P444)</f>
        <v>0</v>
      </c>
      <c r="R442" s="120">
        <f>SUM(R443:R444)</f>
        <v>0</v>
      </c>
      <c r="T442" s="121">
        <f>SUM(T443:T444)</f>
        <v>0</v>
      </c>
      <c r="AR442" s="115" t="s">
        <v>12</v>
      </c>
      <c r="AT442" s="122" t="s">
        <v>72</v>
      </c>
      <c r="AU442" s="122" t="s">
        <v>12</v>
      </c>
      <c r="AY442" s="115" t="s">
        <v>122</v>
      </c>
      <c r="BK442" s="123">
        <f>SUM(BK443:BK444)</f>
        <v>0</v>
      </c>
    </row>
    <row r="443" spans="2:65" s="1" customFormat="1" ht="44.25" customHeight="1" x14ac:dyDescent="0.2">
      <c r="B443" s="31"/>
      <c r="C443" s="126" t="s">
        <v>783</v>
      </c>
      <c r="D443" s="126" t="s">
        <v>124</v>
      </c>
      <c r="E443" s="127" t="s">
        <v>784</v>
      </c>
      <c r="F443" s="128" t="s">
        <v>785</v>
      </c>
      <c r="G443" s="129" t="s">
        <v>220</v>
      </c>
      <c r="H443" s="130">
        <v>1901</v>
      </c>
      <c r="I443" s="131"/>
      <c r="J443" s="130">
        <f>ROUND(I443*H443,2)</f>
        <v>0</v>
      </c>
      <c r="K443" s="128" t="s">
        <v>128</v>
      </c>
      <c r="L443" s="31"/>
      <c r="M443" s="132" t="s">
        <v>19</v>
      </c>
      <c r="N443" s="133" t="s">
        <v>44</v>
      </c>
      <c r="P443" s="134">
        <f>O443*H443</f>
        <v>0</v>
      </c>
      <c r="Q443" s="134">
        <v>0</v>
      </c>
      <c r="R443" s="134">
        <f>Q443*H443</f>
        <v>0</v>
      </c>
      <c r="S443" s="134">
        <v>0</v>
      </c>
      <c r="T443" s="135">
        <f>S443*H443</f>
        <v>0</v>
      </c>
      <c r="AR443" s="136" t="s">
        <v>129</v>
      </c>
      <c r="AT443" s="136" t="s">
        <v>124</v>
      </c>
      <c r="AU443" s="136" t="s">
        <v>82</v>
      </c>
      <c r="AY443" s="16" t="s">
        <v>122</v>
      </c>
      <c r="BE443" s="137">
        <f>IF(N443="základní",J443,0)</f>
        <v>0</v>
      </c>
      <c r="BF443" s="137">
        <f>IF(N443="snížená",J443,0)</f>
        <v>0</v>
      </c>
      <c r="BG443" s="137">
        <f>IF(N443="zákl. přenesená",J443,0)</f>
        <v>0</v>
      </c>
      <c r="BH443" s="137">
        <f>IF(N443="sníž. přenesená",J443,0)</f>
        <v>0</v>
      </c>
      <c r="BI443" s="137">
        <f>IF(N443="nulová",J443,0)</f>
        <v>0</v>
      </c>
      <c r="BJ443" s="16" t="s">
        <v>12</v>
      </c>
      <c r="BK443" s="137">
        <f>ROUND(I443*H443,2)</f>
        <v>0</v>
      </c>
      <c r="BL443" s="16" t="s">
        <v>129</v>
      </c>
      <c r="BM443" s="136" t="s">
        <v>786</v>
      </c>
    </row>
    <row r="444" spans="2:65" s="1" customFormat="1" x14ac:dyDescent="0.2">
      <c r="B444" s="31"/>
      <c r="D444" s="138" t="s">
        <v>131</v>
      </c>
      <c r="F444" s="139" t="s">
        <v>787</v>
      </c>
      <c r="I444" s="140"/>
      <c r="L444" s="31"/>
      <c r="M444" s="165"/>
      <c r="N444" s="166"/>
      <c r="O444" s="166"/>
      <c r="P444" s="166"/>
      <c r="Q444" s="166"/>
      <c r="R444" s="166"/>
      <c r="S444" s="166"/>
      <c r="T444" s="167"/>
      <c r="AT444" s="16" t="s">
        <v>131</v>
      </c>
      <c r="AU444" s="16" t="s">
        <v>82</v>
      </c>
    </row>
    <row r="445" spans="2:65" s="1" customFormat="1" ht="6.95" customHeight="1" x14ac:dyDescent="0.2">
      <c r="B445" s="40"/>
      <c r="C445" s="41"/>
      <c r="D445" s="41"/>
      <c r="E445" s="41"/>
      <c r="F445" s="41"/>
      <c r="G445" s="41"/>
      <c r="H445" s="41"/>
      <c r="I445" s="41"/>
      <c r="J445" s="41"/>
      <c r="K445" s="41"/>
      <c r="L445" s="31"/>
    </row>
  </sheetData>
  <sheetProtection algorithmName="SHA-512" hashValue="bB2CJzj+6tUf3Y2IK3Zc3KqcFAGY8MntT2SUM2It42kb8RHPfDL7+d9wAUKrqUnSMK9PRtxVqSf9hj3yuBN9AA==" saltValue="DxPPJqXM+HsR3QXI8N2pMOf57ej1fYYcSnutwtEmPrcJjbUWztIdSqwcWpnWdp+BfckboE6Oe74atWPjMAbwqA==" spinCount="100000" sheet="1" objects="1" scenarios="1" formatColumns="0" formatRows="0" autoFilter="0"/>
  <autoFilter ref="C87:K444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5" r:id="rId2"/>
    <hyperlink ref="F98" r:id="rId3"/>
    <hyperlink ref="F101" r:id="rId4"/>
    <hyperlink ref="F104" r:id="rId5"/>
    <hyperlink ref="F108" r:id="rId6"/>
    <hyperlink ref="F112" r:id="rId7"/>
    <hyperlink ref="F114" r:id="rId8"/>
    <hyperlink ref="F117" r:id="rId9"/>
    <hyperlink ref="F120" r:id="rId10"/>
    <hyperlink ref="F123" r:id="rId11"/>
    <hyperlink ref="F142" r:id="rId12"/>
    <hyperlink ref="F146" r:id="rId13"/>
    <hyperlink ref="F149" r:id="rId14"/>
    <hyperlink ref="F152" r:id="rId15"/>
    <hyperlink ref="F156" r:id="rId16"/>
    <hyperlink ref="F160" r:id="rId17"/>
    <hyperlink ref="F163" r:id="rId18"/>
    <hyperlink ref="F167" r:id="rId19"/>
    <hyperlink ref="F172" r:id="rId20"/>
    <hyperlink ref="F181" r:id="rId21"/>
    <hyperlink ref="F188" r:id="rId22"/>
    <hyperlink ref="F194" r:id="rId23"/>
    <hyperlink ref="F200" r:id="rId24"/>
    <hyperlink ref="F203" r:id="rId25"/>
    <hyperlink ref="F206" r:id="rId26"/>
    <hyperlink ref="F209" r:id="rId27"/>
    <hyperlink ref="F218" r:id="rId28"/>
    <hyperlink ref="F224" r:id="rId29"/>
    <hyperlink ref="F228" r:id="rId30"/>
    <hyperlink ref="F231" r:id="rId31"/>
    <hyperlink ref="F236" r:id="rId32"/>
    <hyperlink ref="F240" r:id="rId33"/>
    <hyperlink ref="F245" r:id="rId34"/>
    <hyperlink ref="F250" r:id="rId35"/>
    <hyperlink ref="F254" r:id="rId36"/>
    <hyperlink ref="F259" r:id="rId37"/>
    <hyperlink ref="F264" r:id="rId38"/>
    <hyperlink ref="F269" r:id="rId39"/>
    <hyperlink ref="F274" r:id="rId40"/>
    <hyperlink ref="F278" r:id="rId41"/>
    <hyperlink ref="F281" r:id="rId42"/>
    <hyperlink ref="F286" r:id="rId43"/>
    <hyperlink ref="F293" r:id="rId44"/>
    <hyperlink ref="F296" r:id="rId45"/>
    <hyperlink ref="F301" r:id="rId46"/>
    <hyperlink ref="F305" r:id="rId47"/>
    <hyperlink ref="F309" r:id="rId48"/>
    <hyperlink ref="F312" r:id="rId49"/>
    <hyperlink ref="F315" r:id="rId50"/>
    <hyperlink ref="F318" r:id="rId51"/>
    <hyperlink ref="F321" r:id="rId52"/>
    <hyperlink ref="F324" r:id="rId53"/>
    <hyperlink ref="F327" r:id="rId54"/>
    <hyperlink ref="F329" r:id="rId55"/>
    <hyperlink ref="F331" r:id="rId56"/>
    <hyperlink ref="F334" r:id="rId57"/>
    <hyperlink ref="F345" r:id="rId58"/>
    <hyperlink ref="F349" r:id="rId59"/>
    <hyperlink ref="F358" r:id="rId60"/>
    <hyperlink ref="F362" r:id="rId61"/>
    <hyperlink ref="F366" r:id="rId62"/>
    <hyperlink ref="F369" r:id="rId63"/>
    <hyperlink ref="F372" r:id="rId64"/>
    <hyperlink ref="F375" r:id="rId65"/>
    <hyperlink ref="F383" r:id="rId66"/>
    <hyperlink ref="F388" r:id="rId67"/>
    <hyperlink ref="F399" r:id="rId68"/>
    <hyperlink ref="F403" r:id="rId69"/>
    <hyperlink ref="F405" r:id="rId70"/>
    <hyperlink ref="F411" r:id="rId71"/>
    <hyperlink ref="F413" r:id="rId72"/>
    <hyperlink ref="F415" r:id="rId73"/>
    <hyperlink ref="F417" r:id="rId74"/>
    <hyperlink ref="F420" r:id="rId75"/>
    <hyperlink ref="F423" r:id="rId76"/>
    <hyperlink ref="F425" r:id="rId77"/>
    <hyperlink ref="F427" r:id="rId78"/>
    <hyperlink ref="F434" r:id="rId79"/>
    <hyperlink ref="F444" r:id="rId8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74"/>
  <sheetViews>
    <sheetView showGridLines="0" tabSelected="1" topLeftCell="A552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85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 x14ac:dyDescent="0.2">
      <c r="B4" s="19"/>
      <c r="D4" s="20" t="s">
        <v>89</v>
      </c>
      <c r="L4" s="19"/>
      <c r="M4" s="84" t="s">
        <v>10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6.5" customHeight="1" x14ac:dyDescent="0.2">
      <c r="B7" s="19"/>
      <c r="E7" s="292" t="str">
        <f>'Rekapitulace stavby'!K6</f>
        <v>III/18018 LETKOV PRŮTAH</v>
      </c>
      <c r="F7" s="293"/>
      <c r="G7" s="293"/>
      <c r="H7" s="293"/>
      <c r="L7" s="19"/>
    </row>
    <row r="8" spans="2:46" s="1" customFormat="1" ht="12" customHeight="1" x14ac:dyDescent="0.2">
      <c r="B8" s="31"/>
      <c r="D8" s="26" t="s">
        <v>90</v>
      </c>
      <c r="L8" s="31"/>
    </row>
    <row r="9" spans="2:46" s="1" customFormat="1" ht="30" customHeight="1" x14ac:dyDescent="0.2">
      <c r="B9" s="31"/>
      <c r="E9" s="264" t="s">
        <v>788</v>
      </c>
      <c r="F9" s="291"/>
      <c r="G9" s="291"/>
      <c r="H9" s="291"/>
      <c r="L9" s="31"/>
    </row>
    <row r="10" spans="2:46" s="1" customFormat="1" x14ac:dyDescent="0.2">
      <c r="B10" s="31"/>
      <c r="L10" s="31"/>
    </row>
    <row r="11" spans="2:46" s="1" customFormat="1" ht="12" customHeight="1" x14ac:dyDescent="0.2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 x14ac:dyDescent="0.2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5. 3. 2025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25</v>
      </c>
      <c r="I14" s="26" t="s">
        <v>26</v>
      </c>
      <c r="J14" s="24" t="s">
        <v>789</v>
      </c>
      <c r="L14" s="31"/>
    </row>
    <row r="15" spans="2:46" s="1" customFormat="1" ht="18" customHeight="1" x14ac:dyDescent="0.2">
      <c r="B15" s="31"/>
      <c r="E15" s="24" t="s">
        <v>790</v>
      </c>
      <c r="I15" s="26" t="s">
        <v>29</v>
      </c>
      <c r="J15" s="24" t="s">
        <v>19</v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94" t="str">
        <f>'Rekapitulace stavby'!E14</f>
        <v>Vyplň údaj</v>
      </c>
      <c r="F18" s="283"/>
      <c r="G18" s="283"/>
      <c r="H18" s="283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 x14ac:dyDescent="0.2">
      <c r="B21" s="31"/>
      <c r="E21" s="24" t="s">
        <v>34</v>
      </c>
      <c r="I21" s="26" t="s">
        <v>29</v>
      </c>
      <c r="J21" s="24" t="s">
        <v>19</v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36</v>
      </c>
      <c r="I23" s="26" t="s">
        <v>26</v>
      </c>
      <c r="J23" s="24" t="s">
        <v>33</v>
      </c>
      <c r="L23" s="31"/>
    </row>
    <row r="24" spans="2:12" s="1" customFormat="1" ht="18" customHeight="1" x14ac:dyDescent="0.2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37</v>
      </c>
      <c r="L26" s="31"/>
    </row>
    <row r="27" spans="2:12" s="7" customFormat="1" ht="16.5" customHeight="1" x14ac:dyDescent="0.2">
      <c r="B27" s="85"/>
      <c r="E27" s="287" t="s">
        <v>19</v>
      </c>
      <c r="F27" s="287"/>
      <c r="G27" s="287"/>
      <c r="H27" s="287"/>
      <c r="L27" s="85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 x14ac:dyDescent="0.2">
      <c r="B30" s="31"/>
      <c r="D30" s="86" t="s">
        <v>39</v>
      </c>
      <c r="J30" s="62">
        <f>ROUND(J88, 2)</f>
        <v>0</v>
      </c>
      <c r="L30" s="31"/>
    </row>
    <row r="31" spans="2:12" s="1" customFormat="1" ht="6.95" customHeight="1" x14ac:dyDescent="0.2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 x14ac:dyDescent="0.2">
      <c r="B32" s="31"/>
      <c r="F32" s="34" t="s">
        <v>41</v>
      </c>
      <c r="I32" s="34" t="s">
        <v>40</v>
      </c>
      <c r="J32" s="34" t="s">
        <v>42</v>
      </c>
      <c r="L32" s="31"/>
    </row>
    <row r="33" spans="2:12" s="1" customFormat="1" ht="14.45" customHeight="1" x14ac:dyDescent="0.2">
      <c r="B33" s="31"/>
      <c r="D33" s="51" t="s">
        <v>43</v>
      </c>
      <c r="E33" s="26" t="s">
        <v>44</v>
      </c>
      <c r="F33" s="87">
        <f>ROUND((SUM(BE88:BE573)),  2)</f>
        <v>0</v>
      </c>
      <c r="I33" s="88">
        <v>0.21</v>
      </c>
      <c r="J33" s="87">
        <f>ROUND(((SUM(BE88:BE573))*I33),  2)</f>
        <v>0</v>
      </c>
      <c r="L33" s="31"/>
    </row>
    <row r="34" spans="2:12" s="1" customFormat="1" ht="14.45" customHeight="1" x14ac:dyDescent="0.2">
      <c r="B34" s="31"/>
      <c r="E34" s="26" t="s">
        <v>45</v>
      </c>
      <c r="F34" s="87">
        <f>ROUND((SUM(BF88:BF573)),  2)</f>
        <v>0</v>
      </c>
      <c r="I34" s="88">
        <v>0.12</v>
      </c>
      <c r="J34" s="87">
        <f>ROUND(((SUM(BF88:BF573))*I34),  2)</f>
        <v>0</v>
      </c>
      <c r="L34" s="31"/>
    </row>
    <row r="35" spans="2:12" s="1" customFormat="1" ht="14.45" hidden="1" customHeight="1" x14ac:dyDescent="0.2">
      <c r="B35" s="31"/>
      <c r="E35" s="26" t="s">
        <v>46</v>
      </c>
      <c r="F35" s="87">
        <f>ROUND((SUM(BG88:BG573)),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 x14ac:dyDescent="0.2">
      <c r="B36" s="31"/>
      <c r="E36" s="26" t="s">
        <v>47</v>
      </c>
      <c r="F36" s="87">
        <f>ROUND((SUM(BH88:BH573)),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 x14ac:dyDescent="0.2">
      <c r="B37" s="31"/>
      <c r="E37" s="26" t="s">
        <v>48</v>
      </c>
      <c r="F37" s="87">
        <f>ROUND((SUM(BI88:BI573)),  2)</f>
        <v>0</v>
      </c>
      <c r="I37" s="88">
        <v>0</v>
      </c>
      <c r="J37" s="87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89"/>
      <c r="D39" s="90" t="s">
        <v>49</v>
      </c>
      <c r="E39" s="53"/>
      <c r="F39" s="53"/>
      <c r="G39" s="91" t="s">
        <v>50</v>
      </c>
      <c r="H39" s="92" t="s">
        <v>51</v>
      </c>
      <c r="I39" s="53"/>
      <c r="J39" s="93">
        <f>SUM(J30:J37)</f>
        <v>0</v>
      </c>
      <c r="K39" s="94"/>
      <c r="L39" s="31"/>
    </row>
    <row r="40" spans="2:12" s="1" customFormat="1" ht="14.45" customHeight="1" x14ac:dyDescent="0.2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 x14ac:dyDescent="0.2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 x14ac:dyDescent="0.2">
      <c r="B45" s="31"/>
      <c r="C45" s="20" t="s">
        <v>94</v>
      </c>
      <c r="L45" s="31"/>
    </row>
    <row r="46" spans="2:12" s="1" customFormat="1" ht="6.95" customHeight="1" x14ac:dyDescent="0.2">
      <c r="B46" s="31"/>
      <c r="L46" s="31"/>
    </row>
    <row r="47" spans="2:12" s="1" customFormat="1" ht="12" customHeight="1" x14ac:dyDescent="0.2">
      <c r="B47" s="31"/>
      <c r="C47" s="26" t="s">
        <v>16</v>
      </c>
      <c r="L47" s="31"/>
    </row>
    <row r="48" spans="2:12" s="1" customFormat="1" ht="16.5" customHeight="1" x14ac:dyDescent="0.2">
      <c r="B48" s="31"/>
      <c r="E48" s="292" t="str">
        <f>E7</f>
        <v>III/18018 LETKOV PRŮTAH</v>
      </c>
      <c r="F48" s="293"/>
      <c r="G48" s="293"/>
      <c r="H48" s="293"/>
      <c r="L48" s="31"/>
    </row>
    <row r="49" spans="2:47" s="1" customFormat="1" ht="12" customHeight="1" x14ac:dyDescent="0.2">
      <c r="B49" s="31"/>
      <c r="C49" s="26" t="s">
        <v>90</v>
      </c>
      <c r="L49" s="31"/>
    </row>
    <row r="50" spans="2:47" s="1" customFormat="1" ht="30" customHeight="1" x14ac:dyDescent="0.2">
      <c r="B50" s="31"/>
      <c r="E50" s="264" t="str">
        <f>E9</f>
        <v>SO 140,150,160 - MÍSTNÍ KOMUNIKACE A CHODNÍKY PRO PĚŠÍ VČETNĚ ODVODNĚNÍ</v>
      </c>
      <c r="F50" s="291"/>
      <c r="G50" s="291"/>
      <c r="H50" s="291"/>
      <c r="L50" s="31"/>
    </row>
    <row r="51" spans="2:47" s="1" customFormat="1" ht="6.95" customHeight="1" x14ac:dyDescent="0.2">
      <c r="B51" s="31"/>
      <c r="L51" s="31"/>
    </row>
    <row r="52" spans="2:47" s="1" customFormat="1" ht="12" customHeight="1" x14ac:dyDescent="0.2">
      <c r="B52" s="31"/>
      <c r="C52" s="26" t="s">
        <v>21</v>
      </c>
      <c r="F52" s="24" t="str">
        <f>F12</f>
        <v>LETKOV</v>
      </c>
      <c r="I52" s="26" t="s">
        <v>23</v>
      </c>
      <c r="J52" s="48" t="str">
        <f>IF(J12="","",J12)</f>
        <v>5. 3. 2025</v>
      </c>
      <c r="L52" s="31"/>
    </row>
    <row r="53" spans="2:47" s="1" customFormat="1" ht="6.95" customHeight="1" x14ac:dyDescent="0.2">
      <c r="B53" s="31"/>
      <c r="L53" s="31"/>
    </row>
    <row r="54" spans="2:47" s="1" customFormat="1" ht="15.2" customHeight="1" x14ac:dyDescent="0.2">
      <c r="B54" s="31"/>
      <c r="C54" s="26" t="s">
        <v>25</v>
      </c>
      <c r="F54" s="24" t="str">
        <f>E15</f>
        <v>Obec Letkov</v>
      </c>
      <c r="I54" s="26" t="s">
        <v>32</v>
      </c>
      <c r="J54" s="29" t="str">
        <f>E21</f>
        <v>BOULA IPK s.r.o.</v>
      </c>
      <c r="L54" s="31"/>
    </row>
    <row r="55" spans="2:47" s="1" customFormat="1" ht="15.2" customHeight="1" x14ac:dyDescent="0.2">
      <c r="B55" s="31"/>
      <c r="C55" s="26" t="s">
        <v>30</v>
      </c>
      <c r="F55" s="24" t="str">
        <f>IF(E18="","",E18)</f>
        <v>Vyplň údaj</v>
      </c>
      <c r="I55" s="26" t="s">
        <v>36</v>
      </c>
      <c r="J55" s="29" t="str">
        <f>E24</f>
        <v>BOULA IPK s.r.o.</v>
      </c>
      <c r="L55" s="31"/>
    </row>
    <row r="56" spans="2:47" s="1" customFormat="1" ht="10.35" customHeight="1" x14ac:dyDescent="0.2">
      <c r="B56" s="31"/>
      <c r="L56" s="31"/>
    </row>
    <row r="57" spans="2:47" s="1" customFormat="1" ht="29.25" customHeight="1" x14ac:dyDescent="0.2">
      <c r="B57" s="31"/>
      <c r="C57" s="95" t="s">
        <v>95</v>
      </c>
      <c r="D57" s="89"/>
      <c r="E57" s="89"/>
      <c r="F57" s="89"/>
      <c r="G57" s="89"/>
      <c r="H57" s="89"/>
      <c r="I57" s="89"/>
      <c r="J57" s="96" t="s">
        <v>96</v>
      </c>
      <c r="K57" s="89"/>
      <c r="L57" s="31"/>
    </row>
    <row r="58" spans="2:47" s="1" customFormat="1" ht="10.35" customHeight="1" x14ac:dyDescent="0.2">
      <c r="B58" s="31"/>
      <c r="L58" s="31"/>
    </row>
    <row r="59" spans="2:47" s="1" customFormat="1" ht="22.9" customHeight="1" x14ac:dyDescent="0.2">
      <c r="B59" s="31"/>
      <c r="C59" s="97" t="s">
        <v>71</v>
      </c>
      <c r="J59" s="62">
        <f>J88</f>
        <v>0</v>
      </c>
      <c r="L59" s="31"/>
      <c r="AU59" s="16" t="s">
        <v>97</v>
      </c>
    </row>
    <row r="60" spans="2:47" s="8" customFormat="1" ht="24.95" customHeight="1" x14ac:dyDescent="0.2">
      <c r="B60" s="98"/>
      <c r="D60" s="99" t="s">
        <v>98</v>
      </c>
      <c r="E60" s="100"/>
      <c r="F60" s="100"/>
      <c r="G60" s="100"/>
      <c r="H60" s="100"/>
      <c r="I60" s="100"/>
      <c r="J60" s="101">
        <f>J89</f>
        <v>0</v>
      </c>
      <c r="L60" s="98"/>
    </row>
    <row r="61" spans="2:47" s="9" customFormat="1" ht="19.899999999999999" customHeight="1" x14ac:dyDescent="0.2">
      <c r="B61" s="102"/>
      <c r="D61" s="103" t="s">
        <v>99</v>
      </c>
      <c r="E61" s="104"/>
      <c r="F61" s="104"/>
      <c r="G61" s="104"/>
      <c r="H61" s="104"/>
      <c r="I61" s="104"/>
      <c r="J61" s="105">
        <f>J90</f>
        <v>0</v>
      </c>
      <c r="L61" s="102"/>
    </row>
    <row r="62" spans="2:47" s="9" customFormat="1" ht="19.899999999999999" customHeight="1" x14ac:dyDescent="0.2">
      <c r="B62" s="102"/>
      <c r="D62" s="103" t="s">
        <v>791</v>
      </c>
      <c r="E62" s="104"/>
      <c r="F62" s="104"/>
      <c r="G62" s="104"/>
      <c r="H62" s="104"/>
      <c r="I62" s="104"/>
      <c r="J62" s="105">
        <f>J219</f>
        <v>0</v>
      </c>
      <c r="L62" s="102"/>
    </row>
    <row r="63" spans="2:47" s="9" customFormat="1" ht="19.899999999999999" customHeight="1" x14ac:dyDescent="0.2">
      <c r="B63" s="102"/>
      <c r="D63" s="103" t="s">
        <v>101</v>
      </c>
      <c r="E63" s="104"/>
      <c r="F63" s="104"/>
      <c r="G63" s="104"/>
      <c r="H63" s="104"/>
      <c r="I63" s="104"/>
      <c r="J63" s="105">
        <f>J228</f>
        <v>0</v>
      </c>
      <c r="L63" s="102"/>
    </row>
    <row r="64" spans="2:47" s="9" customFormat="1" ht="19.899999999999999" customHeight="1" x14ac:dyDescent="0.2">
      <c r="B64" s="102"/>
      <c r="D64" s="103" t="s">
        <v>102</v>
      </c>
      <c r="E64" s="104"/>
      <c r="F64" s="104"/>
      <c r="G64" s="104"/>
      <c r="H64" s="104"/>
      <c r="I64" s="104"/>
      <c r="J64" s="105">
        <f>J237</f>
        <v>0</v>
      </c>
      <c r="L64" s="102"/>
    </row>
    <row r="65" spans="2:12" s="9" customFormat="1" ht="19.899999999999999" customHeight="1" x14ac:dyDescent="0.2">
      <c r="B65" s="102"/>
      <c r="D65" s="103" t="s">
        <v>103</v>
      </c>
      <c r="E65" s="104"/>
      <c r="F65" s="104"/>
      <c r="G65" s="104"/>
      <c r="H65" s="104"/>
      <c r="I65" s="104"/>
      <c r="J65" s="105">
        <f>J383</f>
        <v>0</v>
      </c>
      <c r="L65" s="102"/>
    </row>
    <row r="66" spans="2:12" s="9" customFormat="1" ht="19.899999999999999" customHeight="1" x14ac:dyDescent="0.2">
      <c r="B66" s="102"/>
      <c r="D66" s="103" t="s">
        <v>104</v>
      </c>
      <c r="E66" s="104"/>
      <c r="F66" s="104"/>
      <c r="G66" s="104"/>
      <c r="H66" s="104"/>
      <c r="I66" s="104"/>
      <c r="J66" s="105">
        <f>J433</f>
        <v>0</v>
      </c>
      <c r="L66" s="102"/>
    </row>
    <row r="67" spans="2:12" s="9" customFormat="1" ht="19.899999999999999" customHeight="1" x14ac:dyDescent="0.2">
      <c r="B67" s="102"/>
      <c r="D67" s="103" t="s">
        <v>105</v>
      </c>
      <c r="E67" s="104"/>
      <c r="F67" s="104"/>
      <c r="G67" s="104"/>
      <c r="H67" s="104"/>
      <c r="I67" s="104"/>
      <c r="J67" s="105">
        <f>J550</f>
        <v>0</v>
      </c>
      <c r="L67" s="102"/>
    </row>
    <row r="68" spans="2:12" s="9" customFormat="1" ht="19.899999999999999" customHeight="1" x14ac:dyDescent="0.2">
      <c r="B68" s="102"/>
      <c r="D68" s="103" t="s">
        <v>106</v>
      </c>
      <c r="E68" s="104"/>
      <c r="F68" s="104"/>
      <c r="G68" s="104"/>
      <c r="H68" s="104"/>
      <c r="I68" s="104"/>
      <c r="J68" s="105">
        <f>J571</f>
        <v>0</v>
      </c>
      <c r="L68" s="102"/>
    </row>
    <row r="69" spans="2:12" s="1" customFormat="1" ht="21.75" customHeight="1" x14ac:dyDescent="0.2">
      <c r="B69" s="31"/>
      <c r="L69" s="31"/>
    </row>
    <row r="70" spans="2:12" s="1" customFormat="1" ht="6.95" customHeight="1" x14ac:dyDescent="0.2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12" s="1" customFormat="1" ht="6.95" customHeight="1" x14ac:dyDescent="0.2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12" s="1" customFormat="1" ht="24.95" customHeight="1" x14ac:dyDescent="0.2">
      <c r="B75" s="31"/>
      <c r="C75" s="20" t="s">
        <v>107</v>
      </c>
      <c r="L75" s="31"/>
    </row>
    <row r="76" spans="2:12" s="1" customFormat="1" ht="6.95" customHeight="1" x14ac:dyDescent="0.2">
      <c r="B76" s="31"/>
      <c r="L76" s="31"/>
    </row>
    <row r="77" spans="2:12" s="1" customFormat="1" ht="12" customHeight="1" x14ac:dyDescent="0.2">
      <c r="B77" s="31"/>
      <c r="C77" s="26" t="s">
        <v>16</v>
      </c>
      <c r="L77" s="31"/>
    </row>
    <row r="78" spans="2:12" s="1" customFormat="1" ht="16.5" customHeight="1" x14ac:dyDescent="0.2">
      <c r="B78" s="31"/>
      <c r="E78" s="292" t="str">
        <f>E7</f>
        <v>III/18018 LETKOV PRŮTAH</v>
      </c>
      <c r="F78" s="293"/>
      <c r="G78" s="293"/>
      <c r="H78" s="293"/>
      <c r="L78" s="31"/>
    </row>
    <row r="79" spans="2:12" s="1" customFormat="1" ht="12" customHeight="1" x14ac:dyDescent="0.2">
      <c r="B79" s="31"/>
      <c r="C79" s="26" t="s">
        <v>90</v>
      </c>
      <c r="L79" s="31"/>
    </row>
    <row r="80" spans="2:12" s="1" customFormat="1" ht="30" customHeight="1" x14ac:dyDescent="0.2">
      <c r="B80" s="31"/>
      <c r="E80" s="264" t="str">
        <f>E9</f>
        <v>SO 140,150,160 - MÍSTNÍ KOMUNIKACE A CHODNÍKY PRO PĚŠÍ VČETNĚ ODVODNĚNÍ</v>
      </c>
      <c r="F80" s="291"/>
      <c r="G80" s="291"/>
      <c r="H80" s="291"/>
      <c r="L80" s="31"/>
    </row>
    <row r="81" spans="2:65" s="1" customFormat="1" ht="6.95" customHeight="1" x14ac:dyDescent="0.2">
      <c r="B81" s="31"/>
      <c r="L81" s="31"/>
    </row>
    <row r="82" spans="2:65" s="1" customFormat="1" ht="12" customHeight="1" x14ac:dyDescent="0.2">
      <c r="B82" s="31"/>
      <c r="C82" s="26" t="s">
        <v>21</v>
      </c>
      <c r="F82" s="24" t="str">
        <f>F12</f>
        <v>LETKOV</v>
      </c>
      <c r="I82" s="26" t="s">
        <v>23</v>
      </c>
      <c r="J82" s="48" t="str">
        <f>IF(J12="","",J12)</f>
        <v>5. 3. 2025</v>
      </c>
      <c r="L82" s="31"/>
    </row>
    <row r="83" spans="2:65" s="1" customFormat="1" ht="6.95" customHeight="1" x14ac:dyDescent="0.2">
      <c r="B83" s="31"/>
      <c r="L83" s="31"/>
    </row>
    <row r="84" spans="2:65" s="1" customFormat="1" ht="15.2" customHeight="1" x14ac:dyDescent="0.2">
      <c r="B84" s="31"/>
      <c r="C84" s="26" t="s">
        <v>25</v>
      </c>
      <c r="F84" s="24" t="str">
        <f>E15</f>
        <v>Obec Letkov</v>
      </c>
      <c r="I84" s="26" t="s">
        <v>32</v>
      </c>
      <c r="J84" s="29" t="str">
        <f>E21</f>
        <v>BOULA IPK s.r.o.</v>
      </c>
      <c r="L84" s="31"/>
    </row>
    <row r="85" spans="2:65" s="1" customFormat="1" ht="15.2" customHeight="1" x14ac:dyDescent="0.2">
      <c r="B85" s="31"/>
      <c r="C85" s="26" t="s">
        <v>30</v>
      </c>
      <c r="F85" s="24" t="str">
        <f>IF(E18="","",E18)</f>
        <v>Vyplň údaj</v>
      </c>
      <c r="I85" s="26" t="s">
        <v>36</v>
      </c>
      <c r="J85" s="29" t="str">
        <f>E24</f>
        <v>BOULA IPK s.r.o.</v>
      </c>
      <c r="L85" s="31"/>
    </row>
    <row r="86" spans="2:65" s="1" customFormat="1" ht="10.35" customHeight="1" x14ac:dyDescent="0.2">
      <c r="B86" s="31"/>
      <c r="L86" s="31"/>
    </row>
    <row r="87" spans="2:65" s="10" customFormat="1" ht="29.25" customHeight="1" x14ac:dyDescent="0.2">
      <c r="B87" s="106"/>
      <c r="C87" s="107" t="s">
        <v>108</v>
      </c>
      <c r="D87" s="108" t="s">
        <v>58</v>
      </c>
      <c r="E87" s="108" t="s">
        <v>54</v>
      </c>
      <c r="F87" s="108" t="s">
        <v>55</v>
      </c>
      <c r="G87" s="108" t="s">
        <v>109</v>
      </c>
      <c r="H87" s="108" t="s">
        <v>110</v>
      </c>
      <c r="I87" s="108" t="s">
        <v>111</v>
      </c>
      <c r="J87" s="108" t="s">
        <v>96</v>
      </c>
      <c r="K87" s="109" t="s">
        <v>112</v>
      </c>
      <c r="L87" s="106"/>
      <c r="M87" s="55" t="s">
        <v>19</v>
      </c>
      <c r="N87" s="56" t="s">
        <v>43</v>
      </c>
      <c r="O87" s="56" t="s">
        <v>113</v>
      </c>
      <c r="P87" s="56" t="s">
        <v>114</v>
      </c>
      <c r="Q87" s="56" t="s">
        <v>115</v>
      </c>
      <c r="R87" s="56" t="s">
        <v>116</v>
      </c>
      <c r="S87" s="56" t="s">
        <v>117</v>
      </c>
      <c r="T87" s="57" t="s">
        <v>118</v>
      </c>
    </row>
    <row r="88" spans="2:65" s="1" customFormat="1" ht="22.9" customHeight="1" x14ac:dyDescent="0.25">
      <c r="B88" s="31"/>
      <c r="C88" s="60" t="s">
        <v>119</v>
      </c>
      <c r="J88" s="110">
        <f>BK88</f>
        <v>0</v>
      </c>
      <c r="L88" s="31"/>
      <c r="M88" s="58"/>
      <c r="N88" s="49"/>
      <c r="O88" s="49"/>
      <c r="P88" s="111">
        <f>P89</f>
        <v>0</v>
      </c>
      <c r="Q88" s="49"/>
      <c r="R88" s="111">
        <f>R89</f>
        <v>2767.9538299999995</v>
      </c>
      <c r="S88" s="49"/>
      <c r="T88" s="112">
        <f>T89</f>
        <v>1174.6369999999999</v>
      </c>
      <c r="AT88" s="16" t="s">
        <v>72</v>
      </c>
      <c r="AU88" s="16" t="s">
        <v>97</v>
      </c>
      <c r="BK88" s="113">
        <f>BK89</f>
        <v>0</v>
      </c>
    </row>
    <row r="89" spans="2:65" s="11" customFormat="1" ht="25.9" customHeight="1" x14ac:dyDescent="0.2">
      <c r="B89" s="114"/>
      <c r="D89" s="115" t="s">
        <v>72</v>
      </c>
      <c r="E89" s="116" t="s">
        <v>120</v>
      </c>
      <c r="F89" s="116" t="s">
        <v>121</v>
      </c>
      <c r="I89" s="117"/>
      <c r="J89" s="118">
        <f>BK89</f>
        <v>0</v>
      </c>
      <c r="L89" s="114"/>
      <c r="M89" s="119"/>
      <c r="P89" s="120">
        <f>P90+P219+P228+P237+P383+P433+P550+P571</f>
        <v>0</v>
      </c>
      <c r="R89" s="120">
        <f>R90+R219+R228+R237+R383+R433+R550+R571</f>
        <v>2767.9538299999995</v>
      </c>
      <c r="T89" s="121">
        <f>T90+T219+T228+T237+T383+T433+T550+T571</f>
        <v>1174.6369999999999</v>
      </c>
      <c r="AR89" s="115" t="s">
        <v>12</v>
      </c>
      <c r="AT89" s="122" t="s">
        <v>72</v>
      </c>
      <c r="AU89" s="122" t="s">
        <v>73</v>
      </c>
      <c r="AY89" s="115" t="s">
        <v>122</v>
      </c>
      <c r="BK89" s="123">
        <f>BK90+BK219+BK228+BK237+BK383+BK433+BK550+BK571</f>
        <v>0</v>
      </c>
    </row>
    <row r="90" spans="2:65" s="11" customFormat="1" ht="22.9" customHeight="1" x14ac:dyDescent="0.2">
      <c r="B90" s="114"/>
      <c r="D90" s="115" t="s">
        <v>72</v>
      </c>
      <c r="E90" s="124" t="s">
        <v>12</v>
      </c>
      <c r="F90" s="124" t="s">
        <v>123</v>
      </c>
      <c r="I90" s="117"/>
      <c r="J90" s="125">
        <f>BK90</f>
        <v>0</v>
      </c>
      <c r="L90" s="114"/>
      <c r="M90" s="119"/>
      <c r="P90" s="120">
        <f>SUM(P91:P218)</f>
        <v>0</v>
      </c>
      <c r="R90" s="120">
        <f>SUM(R91:R218)</f>
        <v>391.05604999999997</v>
      </c>
      <c r="T90" s="121">
        <f>SUM(T91:T218)</f>
        <v>1089.876</v>
      </c>
      <c r="AR90" s="115" t="s">
        <v>12</v>
      </c>
      <c r="AT90" s="122" t="s">
        <v>72</v>
      </c>
      <c r="AU90" s="122" t="s">
        <v>12</v>
      </c>
      <c r="AY90" s="115" t="s">
        <v>122</v>
      </c>
      <c r="BK90" s="123">
        <f>SUM(BK91:BK218)</f>
        <v>0</v>
      </c>
    </row>
    <row r="91" spans="2:65" s="1" customFormat="1" ht="62.65" customHeight="1" x14ac:dyDescent="0.2">
      <c r="B91" s="31"/>
      <c r="C91" s="126" t="s">
        <v>12</v>
      </c>
      <c r="D91" s="126" t="s">
        <v>124</v>
      </c>
      <c r="E91" s="127" t="s">
        <v>792</v>
      </c>
      <c r="F91" s="128" t="s">
        <v>793</v>
      </c>
      <c r="G91" s="129" t="s">
        <v>127</v>
      </c>
      <c r="H91" s="130">
        <v>16</v>
      </c>
      <c r="I91" s="131"/>
      <c r="J91" s="130">
        <f>ROUND(I91*H91,2)</f>
        <v>0</v>
      </c>
      <c r="K91" s="128" t="s">
        <v>128</v>
      </c>
      <c r="L91" s="31"/>
      <c r="M91" s="132" t="s">
        <v>19</v>
      </c>
      <c r="N91" s="133" t="s">
        <v>44</v>
      </c>
      <c r="P91" s="134">
        <f>O91*H91</f>
        <v>0</v>
      </c>
      <c r="Q91" s="134">
        <v>0</v>
      </c>
      <c r="R91" s="134">
        <f>Q91*H91</f>
        <v>0</v>
      </c>
      <c r="S91" s="134">
        <v>0.58599999999999997</v>
      </c>
      <c r="T91" s="135">
        <f>S91*H91</f>
        <v>9.3759999999999994</v>
      </c>
      <c r="AR91" s="136" t="s">
        <v>129</v>
      </c>
      <c r="AT91" s="136" t="s">
        <v>124</v>
      </c>
      <c r="AU91" s="136" t="s">
        <v>82</v>
      </c>
      <c r="AY91" s="16" t="s">
        <v>122</v>
      </c>
      <c r="BE91" s="137">
        <f>IF(N91="základní",J91,0)</f>
        <v>0</v>
      </c>
      <c r="BF91" s="137">
        <f>IF(N91="snížená",J91,0)</f>
        <v>0</v>
      </c>
      <c r="BG91" s="137">
        <f>IF(N91="zákl. přenesená",J91,0)</f>
        <v>0</v>
      </c>
      <c r="BH91" s="137">
        <f>IF(N91="sníž. přenesená",J91,0)</f>
        <v>0</v>
      </c>
      <c r="BI91" s="137">
        <f>IF(N91="nulová",J91,0)</f>
        <v>0</v>
      </c>
      <c r="BJ91" s="16" t="s">
        <v>12</v>
      </c>
      <c r="BK91" s="137">
        <f>ROUND(I91*H91,2)</f>
        <v>0</v>
      </c>
      <c r="BL91" s="16" t="s">
        <v>129</v>
      </c>
      <c r="BM91" s="136" t="s">
        <v>794</v>
      </c>
    </row>
    <row r="92" spans="2:65" s="1" customFormat="1" x14ac:dyDescent="0.2">
      <c r="B92" s="31"/>
      <c r="D92" s="138" t="s">
        <v>131</v>
      </c>
      <c r="F92" s="139" t="s">
        <v>795</v>
      </c>
      <c r="I92" s="140"/>
      <c r="L92" s="31"/>
      <c r="M92" s="141"/>
      <c r="T92" s="52"/>
      <c r="AT92" s="16" t="s">
        <v>131</v>
      </c>
      <c r="AU92" s="16" t="s">
        <v>82</v>
      </c>
    </row>
    <row r="93" spans="2:65" s="12" customFormat="1" x14ac:dyDescent="0.2">
      <c r="B93" s="142"/>
      <c r="D93" s="143" t="s">
        <v>133</v>
      </c>
      <c r="E93" s="144" t="s">
        <v>19</v>
      </c>
      <c r="F93" s="145" t="s">
        <v>796</v>
      </c>
      <c r="H93" s="146">
        <v>16</v>
      </c>
      <c r="I93" s="147"/>
      <c r="L93" s="142"/>
      <c r="M93" s="148"/>
      <c r="T93" s="149"/>
      <c r="AT93" s="144" t="s">
        <v>133</v>
      </c>
      <c r="AU93" s="144" t="s">
        <v>82</v>
      </c>
      <c r="AV93" s="12" t="s">
        <v>82</v>
      </c>
      <c r="AW93" s="12" t="s">
        <v>35</v>
      </c>
      <c r="AX93" s="12" t="s">
        <v>12</v>
      </c>
      <c r="AY93" s="144" t="s">
        <v>122</v>
      </c>
    </row>
    <row r="94" spans="2:65" s="1" customFormat="1" ht="62.65" customHeight="1" x14ac:dyDescent="0.2">
      <c r="B94" s="31"/>
      <c r="C94" s="126" t="s">
        <v>82</v>
      </c>
      <c r="D94" s="126" t="s">
        <v>124</v>
      </c>
      <c r="E94" s="127" t="s">
        <v>797</v>
      </c>
      <c r="F94" s="128" t="s">
        <v>798</v>
      </c>
      <c r="G94" s="129" t="s">
        <v>127</v>
      </c>
      <c r="H94" s="130">
        <v>450</v>
      </c>
      <c r="I94" s="131"/>
      <c r="J94" s="130">
        <f>ROUND(I94*H94,2)</f>
        <v>0</v>
      </c>
      <c r="K94" s="128" t="s">
        <v>128</v>
      </c>
      <c r="L94" s="31"/>
      <c r="M94" s="132" t="s">
        <v>19</v>
      </c>
      <c r="N94" s="133" t="s">
        <v>44</v>
      </c>
      <c r="P94" s="134">
        <f>O94*H94</f>
        <v>0</v>
      </c>
      <c r="Q94" s="134">
        <v>0</v>
      </c>
      <c r="R94" s="134">
        <f>Q94*H94</f>
        <v>0</v>
      </c>
      <c r="S94" s="134">
        <v>0.26</v>
      </c>
      <c r="T94" s="135">
        <f>S94*H94</f>
        <v>117</v>
      </c>
      <c r="AR94" s="136" t="s">
        <v>129</v>
      </c>
      <c r="AT94" s="136" t="s">
        <v>124</v>
      </c>
      <c r="AU94" s="136" t="s">
        <v>82</v>
      </c>
      <c r="AY94" s="16" t="s">
        <v>122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6" t="s">
        <v>12</v>
      </c>
      <c r="BK94" s="137">
        <f>ROUND(I94*H94,2)</f>
        <v>0</v>
      </c>
      <c r="BL94" s="16" t="s">
        <v>129</v>
      </c>
      <c r="BM94" s="136" t="s">
        <v>799</v>
      </c>
    </row>
    <row r="95" spans="2:65" s="1" customFormat="1" x14ac:dyDescent="0.2">
      <c r="B95" s="31"/>
      <c r="D95" s="138" t="s">
        <v>131</v>
      </c>
      <c r="F95" s="139" t="s">
        <v>800</v>
      </c>
      <c r="I95" s="140"/>
      <c r="L95" s="31"/>
      <c r="M95" s="141"/>
      <c r="T95" s="52"/>
      <c r="AT95" s="16" t="s">
        <v>131</v>
      </c>
      <c r="AU95" s="16" t="s">
        <v>82</v>
      </c>
    </row>
    <row r="96" spans="2:65" s="12" customFormat="1" x14ac:dyDescent="0.2">
      <c r="B96" s="142"/>
      <c r="D96" s="143" t="s">
        <v>133</v>
      </c>
      <c r="E96" s="144" t="s">
        <v>19</v>
      </c>
      <c r="F96" s="145" t="s">
        <v>801</v>
      </c>
      <c r="H96" s="146">
        <v>450</v>
      </c>
      <c r="I96" s="147"/>
      <c r="L96" s="142"/>
      <c r="M96" s="148"/>
      <c r="T96" s="149"/>
      <c r="AT96" s="144" t="s">
        <v>133</v>
      </c>
      <c r="AU96" s="144" t="s">
        <v>82</v>
      </c>
      <c r="AV96" s="12" t="s">
        <v>82</v>
      </c>
      <c r="AW96" s="12" t="s">
        <v>35</v>
      </c>
      <c r="AX96" s="12" t="s">
        <v>73</v>
      </c>
      <c r="AY96" s="144" t="s">
        <v>122</v>
      </c>
    </row>
    <row r="97" spans="2:65" s="1" customFormat="1" ht="76.349999999999994" customHeight="1" x14ac:dyDescent="0.2">
      <c r="B97" s="31"/>
      <c r="C97" s="126" t="s">
        <v>140</v>
      </c>
      <c r="D97" s="126" t="s">
        <v>124</v>
      </c>
      <c r="E97" s="127" t="s">
        <v>802</v>
      </c>
      <c r="F97" s="128" t="s">
        <v>803</v>
      </c>
      <c r="G97" s="129" t="s">
        <v>127</v>
      </c>
      <c r="H97" s="130">
        <v>54</v>
      </c>
      <c r="I97" s="131"/>
      <c r="J97" s="130">
        <f>ROUND(I97*H97,2)</f>
        <v>0</v>
      </c>
      <c r="K97" s="128" t="s">
        <v>128</v>
      </c>
      <c r="L97" s="31"/>
      <c r="M97" s="132" t="s">
        <v>19</v>
      </c>
      <c r="N97" s="133" t="s">
        <v>44</v>
      </c>
      <c r="P97" s="134">
        <f>O97*H97</f>
        <v>0</v>
      </c>
      <c r="Q97" s="134">
        <v>0</v>
      </c>
      <c r="R97" s="134">
        <f>Q97*H97</f>
        <v>0</v>
      </c>
      <c r="S97" s="134">
        <v>0.4</v>
      </c>
      <c r="T97" s="135">
        <f>S97*H97</f>
        <v>21.6</v>
      </c>
      <c r="AR97" s="136" t="s">
        <v>129</v>
      </c>
      <c r="AT97" s="136" t="s">
        <v>124</v>
      </c>
      <c r="AU97" s="136" t="s">
        <v>82</v>
      </c>
      <c r="AY97" s="16" t="s">
        <v>122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6" t="s">
        <v>12</v>
      </c>
      <c r="BK97" s="137">
        <f>ROUND(I97*H97,2)</f>
        <v>0</v>
      </c>
      <c r="BL97" s="16" t="s">
        <v>129</v>
      </c>
      <c r="BM97" s="136" t="s">
        <v>804</v>
      </c>
    </row>
    <row r="98" spans="2:65" s="1" customFormat="1" x14ac:dyDescent="0.2">
      <c r="B98" s="31"/>
      <c r="D98" s="138" t="s">
        <v>131</v>
      </c>
      <c r="F98" s="139" t="s">
        <v>805</v>
      </c>
      <c r="I98" s="140"/>
      <c r="L98" s="31"/>
      <c r="M98" s="141"/>
      <c r="T98" s="52"/>
      <c r="AT98" s="16" t="s">
        <v>131</v>
      </c>
      <c r="AU98" s="16" t="s">
        <v>82</v>
      </c>
    </row>
    <row r="99" spans="2:65" s="12" customFormat="1" ht="22.5" x14ac:dyDescent="0.2">
      <c r="B99" s="142"/>
      <c r="D99" s="143" t="s">
        <v>133</v>
      </c>
      <c r="E99" s="144" t="s">
        <v>19</v>
      </c>
      <c r="F99" s="145" t="s">
        <v>806</v>
      </c>
      <c r="H99" s="146">
        <v>54</v>
      </c>
      <c r="I99" s="147"/>
      <c r="L99" s="142"/>
      <c r="M99" s="148"/>
      <c r="T99" s="149"/>
      <c r="AT99" s="144" t="s">
        <v>133</v>
      </c>
      <c r="AU99" s="144" t="s">
        <v>82</v>
      </c>
      <c r="AV99" s="12" t="s">
        <v>82</v>
      </c>
      <c r="AW99" s="12" t="s">
        <v>35</v>
      </c>
      <c r="AX99" s="12" t="s">
        <v>12</v>
      </c>
      <c r="AY99" s="144" t="s">
        <v>122</v>
      </c>
    </row>
    <row r="100" spans="2:65" s="1" customFormat="1" ht="66.75" customHeight="1" x14ac:dyDescent="0.2">
      <c r="B100" s="31"/>
      <c r="C100" s="126" t="s">
        <v>129</v>
      </c>
      <c r="D100" s="126" t="s">
        <v>124</v>
      </c>
      <c r="E100" s="127" t="s">
        <v>125</v>
      </c>
      <c r="F100" s="128" t="s">
        <v>126</v>
      </c>
      <c r="G100" s="129" t="s">
        <v>127</v>
      </c>
      <c r="H100" s="130">
        <v>1930</v>
      </c>
      <c r="I100" s="131"/>
      <c r="J100" s="130">
        <f>ROUND(I100*H100,2)</f>
        <v>0</v>
      </c>
      <c r="K100" s="128" t="s">
        <v>128</v>
      </c>
      <c r="L100" s="31"/>
      <c r="M100" s="132" t="s">
        <v>19</v>
      </c>
      <c r="N100" s="133" t="s">
        <v>44</v>
      </c>
      <c r="P100" s="134">
        <f>O100*H100</f>
        <v>0</v>
      </c>
      <c r="Q100" s="134">
        <v>0</v>
      </c>
      <c r="R100" s="134">
        <f>Q100*H100</f>
        <v>0</v>
      </c>
      <c r="S100" s="134">
        <v>0.28999999999999998</v>
      </c>
      <c r="T100" s="135">
        <f>S100*H100</f>
        <v>559.69999999999993</v>
      </c>
      <c r="AR100" s="136" t="s">
        <v>129</v>
      </c>
      <c r="AT100" s="136" t="s">
        <v>124</v>
      </c>
      <c r="AU100" s="136" t="s">
        <v>82</v>
      </c>
      <c r="AY100" s="16" t="s">
        <v>122</v>
      </c>
      <c r="BE100" s="137">
        <f>IF(N100="základní",J100,0)</f>
        <v>0</v>
      </c>
      <c r="BF100" s="137">
        <f>IF(N100="snížená",J100,0)</f>
        <v>0</v>
      </c>
      <c r="BG100" s="137">
        <f>IF(N100="zákl. přenesená",J100,0)</f>
        <v>0</v>
      </c>
      <c r="BH100" s="137">
        <f>IF(N100="sníž. přenesená",J100,0)</f>
        <v>0</v>
      </c>
      <c r="BI100" s="137">
        <f>IF(N100="nulová",J100,0)</f>
        <v>0</v>
      </c>
      <c r="BJ100" s="16" t="s">
        <v>12</v>
      </c>
      <c r="BK100" s="137">
        <f>ROUND(I100*H100,2)</f>
        <v>0</v>
      </c>
      <c r="BL100" s="16" t="s">
        <v>129</v>
      </c>
      <c r="BM100" s="136" t="s">
        <v>130</v>
      </c>
    </row>
    <row r="101" spans="2:65" s="1" customFormat="1" x14ac:dyDescent="0.2">
      <c r="B101" s="31"/>
      <c r="D101" s="138" t="s">
        <v>131</v>
      </c>
      <c r="F101" s="139" t="s">
        <v>132</v>
      </c>
      <c r="I101" s="140"/>
      <c r="L101" s="31"/>
      <c r="M101" s="141"/>
      <c r="T101" s="52"/>
      <c r="AT101" s="16" t="s">
        <v>131</v>
      </c>
      <c r="AU101" s="16" t="s">
        <v>82</v>
      </c>
    </row>
    <row r="102" spans="2:65" s="12" customFormat="1" x14ac:dyDescent="0.2">
      <c r="B102" s="142"/>
      <c r="D102" s="143" t="s">
        <v>133</v>
      </c>
      <c r="E102" s="144" t="s">
        <v>19</v>
      </c>
      <c r="F102" s="145" t="s">
        <v>807</v>
      </c>
      <c r="H102" s="146">
        <v>565</v>
      </c>
      <c r="I102" s="147"/>
      <c r="L102" s="142"/>
      <c r="M102" s="148"/>
      <c r="T102" s="149"/>
      <c r="AT102" s="144" t="s">
        <v>133</v>
      </c>
      <c r="AU102" s="144" t="s">
        <v>82</v>
      </c>
      <c r="AV102" s="12" t="s">
        <v>82</v>
      </c>
      <c r="AW102" s="12" t="s">
        <v>35</v>
      </c>
      <c r="AX102" s="12" t="s">
        <v>73</v>
      </c>
      <c r="AY102" s="144" t="s">
        <v>122</v>
      </c>
    </row>
    <row r="103" spans="2:65" s="12" customFormat="1" x14ac:dyDescent="0.2">
      <c r="B103" s="142"/>
      <c r="D103" s="143" t="s">
        <v>133</v>
      </c>
      <c r="E103" s="144" t="s">
        <v>19</v>
      </c>
      <c r="F103" s="145" t="s">
        <v>808</v>
      </c>
      <c r="H103" s="146">
        <v>570</v>
      </c>
      <c r="I103" s="147"/>
      <c r="L103" s="142"/>
      <c r="M103" s="148"/>
      <c r="T103" s="149"/>
      <c r="AT103" s="144" t="s">
        <v>133</v>
      </c>
      <c r="AU103" s="144" t="s">
        <v>82</v>
      </c>
      <c r="AV103" s="12" t="s">
        <v>82</v>
      </c>
      <c r="AW103" s="12" t="s">
        <v>35</v>
      </c>
      <c r="AX103" s="12" t="s">
        <v>73</v>
      </c>
      <c r="AY103" s="144" t="s">
        <v>122</v>
      </c>
    </row>
    <row r="104" spans="2:65" s="12" customFormat="1" x14ac:dyDescent="0.2">
      <c r="B104" s="142"/>
      <c r="D104" s="143" t="s">
        <v>133</v>
      </c>
      <c r="E104" s="144" t="s">
        <v>19</v>
      </c>
      <c r="F104" s="145" t="s">
        <v>809</v>
      </c>
      <c r="H104" s="146">
        <v>795</v>
      </c>
      <c r="I104" s="147"/>
      <c r="L104" s="142"/>
      <c r="M104" s="148"/>
      <c r="T104" s="149"/>
      <c r="AT104" s="144" t="s">
        <v>133</v>
      </c>
      <c r="AU104" s="144" t="s">
        <v>82</v>
      </c>
      <c r="AV104" s="12" t="s">
        <v>82</v>
      </c>
      <c r="AW104" s="12" t="s">
        <v>35</v>
      </c>
      <c r="AX104" s="12" t="s">
        <v>73</v>
      </c>
      <c r="AY104" s="144" t="s">
        <v>122</v>
      </c>
    </row>
    <row r="105" spans="2:65" s="1" customFormat="1" ht="55.5" customHeight="1" x14ac:dyDescent="0.2">
      <c r="B105" s="31"/>
      <c r="C105" s="126" t="s">
        <v>152</v>
      </c>
      <c r="D105" s="126" t="s">
        <v>124</v>
      </c>
      <c r="E105" s="127" t="s">
        <v>135</v>
      </c>
      <c r="F105" s="128" t="s">
        <v>136</v>
      </c>
      <c r="G105" s="129" t="s">
        <v>127</v>
      </c>
      <c r="H105" s="130">
        <v>635</v>
      </c>
      <c r="I105" s="131"/>
      <c r="J105" s="130">
        <f>ROUND(I105*H105,2)</f>
        <v>0</v>
      </c>
      <c r="K105" s="128" t="s">
        <v>128</v>
      </c>
      <c r="L105" s="31"/>
      <c r="M105" s="132" t="s">
        <v>19</v>
      </c>
      <c r="N105" s="133" t="s">
        <v>44</v>
      </c>
      <c r="P105" s="134">
        <f>O105*H105</f>
        <v>0</v>
      </c>
      <c r="Q105" s="134">
        <v>0</v>
      </c>
      <c r="R105" s="134">
        <f>Q105*H105</f>
        <v>0</v>
      </c>
      <c r="S105" s="134">
        <v>0.22</v>
      </c>
      <c r="T105" s="135">
        <f>S105*H105</f>
        <v>139.69999999999999</v>
      </c>
      <c r="AR105" s="136" t="s">
        <v>129</v>
      </c>
      <c r="AT105" s="136" t="s">
        <v>124</v>
      </c>
      <c r="AU105" s="136" t="s">
        <v>82</v>
      </c>
      <c r="AY105" s="16" t="s">
        <v>122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6" t="s">
        <v>12</v>
      </c>
      <c r="BK105" s="137">
        <f>ROUND(I105*H105,2)</f>
        <v>0</v>
      </c>
      <c r="BL105" s="16" t="s">
        <v>129</v>
      </c>
      <c r="BM105" s="136" t="s">
        <v>810</v>
      </c>
    </row>
    <row r="106" spans="2:65" s="1" customFormat="1" x14ac:dyDescent="0.2">
      <c r="B106" s="31"/>
      <c r="D106" s="138" t="s">
        <v>131</v>
      </c>
      <c r="F106" s="139" t="s">
        <v>138</v>
      </c>
      <c r="I106" s="140"/>
      <c r="L106" s="31"/>
      <c r="M106" s="141"/>
      <c r="T106" s="52"/>
      <c r="AT106" s="16" t="s">
        <v>131</v>
      </c>
      <c r="AU106" s="16" t="s">
        <v>82</v>
      </c>
    </row>
    <row r="107" spans="2:65" s="12" customFormat="1" x14ac:dyDescent="0.2">
      <c r="B107" s="142"/>
      <c r="D107" s="143" t="s">
        <v>133</v>
      </c>
      <c r="E107" s="144" t="s">
        <v>19</v>
      </c>
      <c r="F107" s="145" t="s">
        <v>811</v>
      </c>
      <c r="H107" s="146">
        <v>635</v>
      </c>
      <c r="I107" s="147"/>
      <c r="L107" s="142"/>
      <c r="M107" s="148"/>
      <c r="T107" s="149"/>
      <c r="AT107" s="144" t="s">
        <v>133</v>
      </c>
      <c r="AU107" s="144" t="s">
        <v>82</v>
      </c>
      <c r="AV107" s="12" t="s">
        <v>82</v>
      </c>
      <c r="AW107" s="12" t="s">
        <v>35</v>
      </c>
      <c r="AX107" s="12" t="s">
        <v>12</v>
      </c>
      <c r="AY107" s="144" t="s">
        <v>122</v>
      </c>
    </row>
    <row r="108" spans="2:65" s="1" customFormat="1" ht="66.75" customHeight="1" x14ac:dyDescent="0.2">
      <c r="B108" s="31"/>
      <c r="C108" s="126" t="s">
        <v>160</v>
      </c>
      <c r="D108" s="126" t="s">
        <v>124</v>
      </c>
      <c r="E108" s="127" t="s">
        <v>812</v>
      </c>
      <c r="F108" s="128" t="s">
        <v>813</v>
      </c>
      <c r="G108" s="129" t="s">
        <v>127</v>
      </c>
      <c r="H108" s="130">
        <v>50</v>
      </c>
      <c r="I108" s="131"/>
      <c r="J108" s="130">
        <f>ROUND(I108*H108,2)</f>
        <v>0</v>
      </c>
      <c r="K108" s="128" t="s">
        <v>128</v>
      </c>
      <c r="L108" s="31"/>
      <c r="M108" s="132" t="s">
        <v>19</v>
      </c>
      <c r="N108" s="133" t="s">
        <v>44</v>
      </c>
      <c r="P108" s="134">
        <f>O108*H108</f>
        <v>0</v>
      </c>
      <c r="Q108" s="134">
        <v>0</v>
      </c>
      <c r="R108" s="134">
        <f>Q108*H108</f>
        <v>0</v>
      </c>
      <c r="S108" s="134">
        <v>0.33</v>
      </c>
      <c r="T108" s="135">
        <f>S108*H108</f>
        <v>16.5</v>
      </c>
      <c r="AR108" s="136" t="s">
        <v>129</v>
      </c>
      <c r="AT108" s="136" t="s">
        <v>124</v>
      </c>
      <c r="AU108" s="136" t="s">
        <v>82</v>
      </c>
      <c r="AY108" s="16" t="s">
        <v>122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6" t="s">
        <v>12</v>
      </c>
      <c r="BK108" s="137">
        <f>ROUND(I108*H108,2)</f>
        <v>0</v>
      </c>
      <c r="BL108" s="16" t="s">
        <v>129</v>
      </c>
      <c r="BM108" s="136" t="s">
        <v>814</v>
      </c>
    </row>
    <row r="109" spans="2:65" s="1" customFormat="1" x14ac:dyDescent="0.2">
      <c r="B109" s="31"/>
      <c r="D109" s="138" t="s">
        <v>131</v>
      </c>
      <c r="F109" s="139" t="s">
        <v>815</v>
      </c>
      <c r="I109" s="140"/>
      <c r="L109" s="31"/>
      <c r="M109" s="141"/>
      <c r="T109" s="52"/>
      <c r="AT109" s="16" t="s">
        <v>131</v>
      </c>
      <c r="AU109" s="16" t="s">
        <v>82</v>
      </c>
    </row>
    <row r="110" spans="2:65" s="12" customFormat="1" x14ac:dyDescent="0.2">
      <c r="B110" s="142"/>
      <c r="D110" s="143" t="s">
        <v>133</v>
      </c>
      <c r="E110" s="144" t="s">
        <v>19</v>
      </c>
      <c r="F110" s="145" t="s">
        <v>816</v>
      </c>
      <c r="H110" s="146">
        <v>50</v>
      </c>
      <c r="I110" s="147"/>
      <c r="L110" s="142"/>
      <c r="M110" s="148"/>
      <c r="T110" s="149"/>
      <c r="AT110" s="144" t="s">
        <v>133</v>
      </c>
      <c r="AU110" s="144" t="s">
        <v>82</v>
      </c>
      <c r="AV110" s="12" t="s">
        <v>82</v>
      </c>
      <c r="AW110" s="12" t="s">
        <v>35</v>
      </c>
      <c r="AX110" s="12" t="s">
        <v>12</v>
      </c>
      <c r="AY110" s="144" t="s">
        <v>122</v>
      </c>
    </row>
    <row r="111" spans="2:65" s="1" customFormat="1" ht="44.25" customHeight="1" x14ac:dyDescent="0.2">
      <c r="B111" s="31"/>
      <c r="C111" s="126" t="s">
        <v>167</v>
      </c>
      <c r="D111" s="126" t="s">
        <v>124</v>
      </c>
      <c r="E111" s="127" t="s">
        <v>141</v>
      </c>
      <c r="F111" s="128" t="s">
        <v>142</v>
      </c>
      <c r="G111" s="129" t="s">
        <v>127</v>
      </c>
      <c r="H111" s="130">
        <v>635</v>
      </c>
      <c r="I111" s="131"/>
      <c r="J111" s="130">
        <f>ROUND(I111*H111,2)</f>
        <v>0</v>
      </c>
      <c r="K111" s="128" t="s">
        <v>128</v>
      </c>
      <c r="L111" s="31"/>
      <c r="M111" s="132" t="s">
        <v>19</v>
      </c>
      <c r="N111" s="133" t="s">
        <v>44</v>
      </c>
      <c r="P111" s="134">
        <f>O111*H111</f>
        <v>0</v>
      </c>
      <c r="Q111" s="134">
        <v>3.0000000000000001E-5</v>
      </c>
      <c r="R111" s="134">
        <f>Q111*H111</f>
        <v>1.9050000000000001E-2</v>
      </c>
      <c r="S111" s="134">
        <v>0.23</v>
      </c>
      <c r="T111" s="135">
        <f>S111*H111</f>
        <v>146.05000000000001</v>
      </c>
      <c r="AR111" s="136" t="s">
        <v>129</v>
      </c>
      <c r="AT111" s="136" t="s">
        <v>124</v>
      </c>
      <c r="AU111" s="136" t="s">
        <v>82</v>
      </c>
      <c r="AY111" s="16" t="s">
        <v>122</v>
      </c>
      <c r="BE111" s="137">
        <f>IF(N111="základní",J111,0)</f>
        <v>0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6" t="s">
        <v>12</v>
      </c>
      <c r="BK111" s="137">
        <f>ROUND(I111*H111,2)</f>
        <v>0</v>
      </c>
      <c r="BL111" s="16" t="s">
        <v>129</v>
      </c>
      <c r="BM111" s="136" t="s">
        <v>143</v>
      </c>
    </row>
    <row r="112" spans="2:65" s="1" customFormat="1" x14ac:dyDescent="0.2">
      <c r="B112" s="31"/>
      <c r="D112" s="138" t="s">
        <v>131</v>
      </c>
      <c r="F112" s="139" t="s">
        <v>144</v>
      </c>
      <c r="I112" s="140"/>
      <c r="L112" s="31"/>
      <c r="M112" s="141"/>
      <c r="T112" s="52"/>
      <c r="AT112" s="16" t="s">
        <v>131</v>
      </c>
      <c r="AU112" s="16" t="s">
        <v>82</v>
      </c>
    </row>
    <row r="113" spans="2:65" s="12" customFormat="1" ht="22.5" x14ac:dyDescent="0.2">
      <c r="B113" s="142"/>
      <c r="D113" s="143" t="s">
        <v>133</v>
      </c>
      <c r="E113" s="144" t="s">
        <v>19</v>
      </c>
      <c r="F113" s="145" t="s">
        <v>817</v>
      </c>
      <c r="H113" s="146">
        <v>635</v>
      </c>
      <c r="I113" s="147"/>
      <c r="L113" s="142"/>
      <c r="M113" s="148"/>
      <c r="T113" s="149"/>
      <c r="AT113" s="144" t="s">
        <v>133</v>
      </c>
      <c r="AU113" s="144" t="s">
        <v>82</v>
      </c>
      <c r="AV113" s="12" t="s">
        <v>82</v>
      </c>
      <c r="AW113" s="12" t="s">
        <v>35</v>
      </c>
      <c r="AX113" s="12" t="s">
        <v>12</v>
      </c>
      <c r="AY113" s="144" t="s">
        <v>122</v>
      </c>
    </row>
    <row r="114" spans="2:65" s="1" customFormat="1" ht="49.15" customHeight="1" x14ac:dyDescent="0.2">
      <c r="B114" s="31"/>
      <c r="C114" s="126" t="s">
        <v>172</v>
      </c>
      <c r="D114" s="126" t="s">
        <v>124</v>
      </c>
      <c r="E114" s="127" t="s">
        <v>146</v>
      </c>
      <c r="F114" s="128" t="s">
        <v>147</v>
      </c>
      <c r="G114" s="129" t="s">
        <v>148</v>
      </c>
      <c r="H114" s="130">
        <v>390</v>
      </c>
      <c r="I114" s="131"/>
      <c r="J114" s="130">
        <f>ROUND(I114*H114,2)</f>
        <v>0</v>
      </c>
      <c r="K114" s="128" t="s">
        <v>128</v>
      </c>
      <c r="L114" s="31"/>
      <c r="M114" s="132" t="s">
        <v>19</v>
      </c>
      <c r="N114" s="133" t="s">
        <v>44</v>
      </c>
      <c r="P114" s="134">
        <f>O114*H114</f>
        <v>0</v>
      </c>
      <c r="Q114" s="134">
        <v>0</v>
      </c>
      <c r="R114" s="134">
        <f>Q114*H114</f>
        <v>0</v>
      </c>
      <c r="S114" s="134">
        <v>0.20499999999999999</v>
      </c>
      <c r="T114" s="135">
        <f>S114*H114</f>
        <v>79.949999999999989</v>
      </c>
      <c r="AR114" s="136" t="s">
        <v>129</v>
      </c>
      <c r="AT114" s="136" t="s">
        <v>124</v>
      </c>
      <c r="AU114" s="136" t="s">
        <v>82</v>
      </c>
      <c r="AY114" s="16" t="s">
        <v>122</v>
      </c>
      <c r="BE114" s="137">
        <f>IF(N114="základní",J114,0)</f>
        <v>0</v>
      </c>
      <c r="BF114" s="137">
        <f>IF(N114="snížená",J114,0)</f>
        <v>0</v>
      </c>
      <c r="BG114" s="137">
        <f>IF(N114="zákl. přenesená",J114,0)</f>
        <v>0</v>
      </c>
      <c r="BH114" s="137">
        <f>IF(N114="sníž. přenesená",J114,0)</f>
        <v>0</v>
      </c>
      <c r="BI114" s="137">
        <f>IF(N114="nulová",J114,0)</f>
        <v>0</v>
      </c>
      <c r="BJ114" s="16" t="s">
        <v>12</v>
      </c>
      <c r="BK114" s="137">
        <f>ROUND(I114*H114,2)</f>
        <v>0</v>
      </c>
      <c r="BL114" s="16" t="s">
        <v>129</v>
      </c>
      <c r="BM114" s="136" t="s">
        <v>818</v>
      </c>
    </row>
    <row r="115" spans="2:65" s="1" customFormat="1" x14ac:dyDescent="0.2">
      <c r="B115" s="31"/>
      <c r="D115" s="138" t="s">
        <v>131</v>
      </c>
      <c r="F115" s="139" t="s">
        <v>150</v>
      </c>
      <c r="I115" s="140"/>
      <c r="L115" s="31"/>
      <c r="M115" s="141"/>
      <c r="T115" s="52"/>
      <c r="AT115" s="16" t="s">
        <v>131</v>
      </c>
      <c r="AU115" s="16" t="s">
        <v>82</v>
      </c>
    </row>
    <row r="116" spans="2:65" s="12" customFormat="1" x14ac:dyDescent="0.2">
      <c r="B116" s="142"/>
      <c r="D116" s="143" t="s">
        <v>133</v>
      </c>
      <c r="E116" s="144" t="s">
        <v>19</v>
      </c>
      <c r="F116" s="145" t="s">
        <v>819</v>
      </c>
      <c r="H116" s="146">
        <v>390</v>
      </c>
      <c r="I116" s="147"/>
      <c r="L116" s="142"/>
      <c r="M116" s="148"/>
      <c r="T116" s="149"/>
      <c r="AT116" s="144" t="s">
        <v>133</v>
      </c>
      <c r="AU116" s="144" t="s">
        <v>82</v>
      </c>
      <c r="AV116" s="12" t="s">
        <v>82</v>
      </c>
      <c r="AW116" s="12" t="s">
        <v>35</v>
      </c>
      <c r="AX116" s="12" t="s">
        <v>73</v>
      </c>
      <c r="AY116" s="144" t="s">
        <v>122</v>
      </c>
    </row>
    <row r="117" spans="2:65" s="1" customFormat="1" ht="37.9" customHeight="1" x14ac:dyDescent="0.2">
      <c r="B117" s="31"/>
      <c r="C117" s="126" t="s">
        <v>178</v>
      </c>
      <c r="D117" s="126" t="s">
        <v>124</v>
      </c>
      <c r="E117" s="127" t="s">
        <v>153</v>
      </c>
      <c r="F117" s="128" t="s">
        <v>154</v>
      </c>
      <c r="G117" s="129" t="s">
        <v>155</v>
      </c>
      <c r="H117" s="130">
        <v>4160</v>
      </c>
      <c r="I117" s="131"/>
      <c r="J117" s="130">
        <f>ROUND(I117*H117,2)</f>
        <v>0</v>
      </c>
      <c r="K117" s="128" t="s">
        <v>128</v>
      </c>
      <c r="L117" s="31"/>
      <c r="M117" s="132" t="s">
        <v>19</v>
      </c>
      <c r="N117" s="133" t="s">
        <v>44</v>
      </c>
      <c r="P117" s="134">
        <f>O117*H117</f>
        <v>0</v>
      </c>
      <c r="Q117" s="134">
        <v>0</v>
      </c>
      <c r="R117" s="134">
        <f>Q117*H117</f>
        <v>0</v>
      </c>
      <c r="S117" s="134">
        <v>0</v>
      </c>
      <c r="T117" s="135">
        <f>S117*H117</f>
        <v>0</v>
      </c>
      <c r="AR117" s="136" t="s">
        <v>129</v>
      </c>
      <c r="AT117" s="136" t="s">
        <v>124</v>
      </c>
      <c r="AU117" s="136" t="s">
        <v>82</v>
      </c>
      <c r="AY117" s="16" t="s">
        <v>122</v>
      </c>
      <c r="BE117" s="137">
        <f>IF(N117="základní",J117,0)</f>
        <v>0</v>
      </c>
      <c r="BF117" s="137">
        <f>IF(N117="snížená",J117,0)</f>
        <v>0</v>
      </c>
      <c r="BG117" s="137">
        <f>IF(N117="zákl. přenesená",J117,0)</f>
        <v>0</v>
      </c>
      <c r="BH117" s="137">
        <f>IF(N117="sníž. přenesená",J117,0)</f>
        <v>0</v>
      </c>
      <c r="BI117" s="137">
        <f>IF(N117="nulová",J117,0)</f>
        <v>0</v>
      </c>
      <c r="BJ117" s="16" t="s">
        <v>12</v>
      </c>
      <c r="BK117" s="137">
        <f>ROUND(I117*H117,2)</f>
        <v>0</v>
      </c>
      <c r="BL117" s="16" t="s">
        <v>129</v>
      </c>
      <c r="BM117" s="136" t="s">
        <v>156</v>
      </c>
    </row>
    <row r="118" spans="2:65" s="1" customFormat="1" x14ac:dyDescent="0.2">
      <c r="B118" s="31"/>
      <c r="D118" s="138" t="s">
        <v>131</v>
      </c>
      <c r="F118" s="139" t="s">
        <v>157</v>
      </c>
      <c r="I118" s="140"/>
      <c r="L118" s="31"/>
      <c r="M118" s="141"/>
      <c r="T118" s="52"/>
      <c r="AT118" s="16" t="s">
        <v>131</v>
      </c>
      <c r="AU118" s="16" t="s">
        <v>82</v>
      </c>
    </row>
    <row r="119" spans="2:65" s="12" customFormat="1" ht="22.5" x14ac:dyDescent="0.2">
      <c r="B119" s="142"/>
      <c r="D119" s="143" t="s">
        <v>133</v>
      </c>
      <c r="E119" s="144" t="s">
        <v>19</v>
      </c>
      <c r="F119" s="145" t="s">
        <v>820</v>
      </c>
      <c r="H119" s="146">
        <v>1880</v>
      </c>
      <c r="I119" s="147"/>
      <c r="L119" s="142"/>
      <c r="M119" s="148"/>
      <c r="T119" s="149"/>
      <c r="AT119" s="144" t="s">
        <v>133</v>
      </c>
      <c r="AU119" s="144" t="s">
        <v>82</v>
      </c>
      <c r="AV119" s="12" t="s">
        <v>82</v>
      </c>
      <c r="AW119" s="12" t="s">
        <v>35</v>
      </c>
      <c r="AX119" s="12" t="s">
        <v>73</v>
      </c>
      <c r="AY119" s="144" t="s">
        <v>122</v>
      </c>
    </row>
    <row r="120" spans="2:65" s="12" customFormat="1" x14ac:dyDescent="0.2">
      <c r="B120" s="142"/>
      <c r="D120" s="143" t="s">
        <v>133</v>
      </c>
      <c r="E120" s="144" t="s">
        <v>19</v>
      </c>
      <c r="F120" s="145" t="s">
        <v>821</v>
      </c>
      <c r="H120" s="146">
        <v>2280</v>
      </c>
      <c r="I120" s="147"/>
      <c r="L120" s="142"/>
      <c r="M120" s="148"/>
      <c r="T120" s="149"/>
      <c r="AT120" s="144" t="s">
        <v>133</v>
      </c>
      <c r="AU120" s="144" t="s">
        <v>82</v>
      </c>
      <c r="AV120" s="12" t="s">
        <v>82</v>
      </c>
      <c r="AW120" s="12" t="s">
        <v>35</v>
      </c>
      <c r="AX120" s="12" t="s">
        <v>73</v>
      </c>
      <c r="AY120" s="144" t="s">
        <v>122</v>
      </c>
    </row>
    <row r="121" spans="2:65" s="1" customFormat="1" ht="37.9" customHeight="1" x14ac:dyDescent="0.2">
      <c r="B121" s="31"/>
      <c r="C121" s="126" t="s">
        <v>184</v>
      </c>
      <c r="D121" s="126" t="s">
        <v>124</v>
      </c>
      <c r="E121" s="127" t="s">
        <v>161</v>
      </c>
      <c r="F121" s="128" t="s">
        <v>162</v>
      </c>
      <c r="G121" s="129" t="s">
        <v>155</v>
      </c>
      <c r="H121" s="130">
        <v>844</v>
      </c>
      <c r="I121" s="131"/>
      <c r="J121" s="130">
        <f>ROUND(I121*H121,2)</f>
        <v>0</v>
      </c>
      <c r="K121" s="128" t="s">
        <v>128</v>
      </c>
      <c r="L121" s="31"/>
      <c r="M121" s="132" t="s">
        <v>19</v>
      </c>
      <c r="N121" s="133" t="s">
        <v>44</v>
      </c>
      <c r="P121" s="134">
        <f>O121*H121</f>
        <v>0</v>
      </c>
      <c r="Q121" s="134">
        <v>0</v>
      </c>
      <c r="R121" s="134">
        <f>Q121*H121</f>
        <v>0</v>
      </c>
      <c r="S121" s="134">
        <v>0</v>
      </c>
      <c r="T121" s="135">
        <f>S121*H121</f>
        <v>0</v>
      </c>
      <c r="AR121" s="136" t="s">
        <v>129</v>
      </c>
      <c r="AT121" s="136" t="s">
        <v>124</v>
      </c>
      <c r="AU121" s="136" t="s">
        <v>82</v>
      </c>
      <c r="AY121" s="16" t="s">
        <v>122</v>
      </c>
      <c r="BE121" s="137">
        <f>IF(N121="základní",J121,0)</f>
        <v>0</v>
      </c>
      <c r="BF121" s="137">
        <f>IF(N121="snížená",J121,0)</f>
        <v>0</v>
      </c>
      <c r="BG121" s="137">
        <f>IF(N121="zákl. přenesená",J121,0)</f>
        <v>0</v>
      </c>
      <c r="BH121" s="137">
        <f>IF(N121="sníž. přenesená",J121,0)</f>
        <v>0</v>
      </c>
      <c r="BI121" s="137">
        <f>IF(N121="nulová",J121,0)</f>
        <v>0</v>
      </c>
      <c r="BJ121" s="16" t="s">
        <v>12</v>
      </c>
      <c r="BK121" s="137">
        <f>ROUND(I121*H121,2)</f>
        <v>0</v>
      </c>
      <c r="BL121" s="16" t="s">
        <v>129</v>
      </c>
      <c r="BM121" s="136" t="s">
        <v>163</v>
      </c>
    </row>
    <row r="122" spans="2:65" s="1" customFormat="1" x14ac:dyDescent="0.2">
      <c r="B122" s="31"/>
      <c r="D122" s="138" t="s">
        <v>131</v>
      </c>
      <c r="F122" s="139" t="s">
        <v>164</v>
      </c>
      <c r="I122" s="140"/>
      <c r="L122" s="31"/>
      <c r="M122" s="141"/>
      <c r="T122" s="52"/>
      <c r="AT122" s="16" t="s">
        <v>131</v>
      </c>
      <c r="AU122" s="16" t="s">
        <v>82</v>
      </c>
    </row>
    <row r="123" spans="2:65" s="13" customFormat="1" x14ac:dyDescent="0.2">
      <c r="B123" s="150"/>
      <c r="D123" s="143" t="s">
        <v>133</v>
      </c>
      <c r="E123" s="151" t="s">
        <v>19</v>
      </c>
      <c r="F123" s="152" t="s">
        <v>165</v>
      </c>
      <c r="H123" s="151" t="s">
        <v>19</v>
      </c>
      <c r="I123" s="153"/>
      <c r="L123" s="150"/>
      <c r="M123" s="154"/>
      <c r="T123" s="155"/>
      <c r="AT123" s="151" t="s">
        <v>133</v>
      </c>
      <c r="AU123" s="151" t="s">
        <v>82</v>
      </c>
      <c r="AV123" s="13" t="s">
        <v>12</v>
      </c>
      <c r="AW123" s="13" t="s">
        <v>35</v>
      </c>
      <c r="AX123" s="13" t="s">
        <v>73</v>
      </c>
      <c r="AY123" s="151" t="s">
        <v>122</v>
      </c>
    </row>
    <row r="124" spans="2:65" s="12" customFormat="1" x14ac:dyDescent="0.2">
      <c r="B124" s="142"/>
      <c r="D124" s="143" t="s">
        <v>133</v>
      </c>
      <c r="E124" s="144" t="s">
        <v>19</v>
      </c>
      <c r="F124" s="145" t="s">
        <v>822</v>
      </c>
      <c r="H124" s="146">
        <v>844</v>
      </c>
      <c r="I124" s="147"/>
      <c r="L124" s="142"/>
      <c r="M124" s="148"/>
      <c r="T124" s="149"/>
      <c r="AT124" s="144" t="s">
        <v>133</v>
      </c>
      <c r="AU124" s="144" t="s">
        <v>82</v>
      </c>
      <c r="AV124" s="12" t="s">
        <v>82</v>
      </c>
      <c r="AW124" s="12" t="s">
        <v>35</v>
      </c>
      <c r="AX124" s="12" t="s">
        <v>73</v>
      </c>
      <c r="AY124" s="144" t="s">
        <v>122</v>
      </c>
    </row>
    <row r="125" spans="2:65" s="1" customFormat="1" ht="55.5" customHeight="1" x14ac:dyDescent="0.2">
      <c r="B125" s="31"/>
      <c r="C125" s="126" t="s">
        <v>190</v>
      </c>
      <c r="D125" s="126" t="s">
        <v>124</v>
      </c>
      <c r="E125" s="127" t="s">
        <v>168</v>
      </c>
      <c r="F125" s="128" t="s">
        <v>169</v>
      </c>
      <c r="G125" s="129" t="s">
        <v>155</v>
      </c>
      <c r="H125" s="130">
        <v>2</v>
      </c>
      <c r="I125" s="131"/>
      <c r="J125" s="130">
        <f>ROUND(I125*H125,2)</f>
        <v>0</v>
      </c>
      <c r="K125" s="128" t="s">
        <v>128</v>
      </c>
      <c r="L125" s="31"/>
      <c r="M125" s="132" t="s">
        <v>19</v>
      </c>
      <c r="N125" s="133" t="s">
        <v>44</v>
      </c>
      <c r="P125" s="134">
        <f>O125*H125</f>
        <v>0</v>
      </c>
      <c r="Q125" s="134">
        <v>0</v>
      </c>
      <c r="R125" s="134">
        <f>Q125*H125</f>
        <v>0</v>
      </c>
      <c r="S125" s="134">
        <v>0</v>
      </c>
      <c r="T125" s="135">
        <f>S125*H125</f>
        <v>0</v>
      </c>
      <c r="AR125" s="136" t="s">
        <v>129</v>
      </c>
      <c r="AT125" s="136" t="s">
        <v>124</v>
      </c>
      <c r="AU125" s="136" t="s">
        <v>82</v>
      </c>
      <c r="AY125" s="16" t="s">
        <v>122</v>
      </c>
      <c r="BE125" s="137">
        <f>IF(N125="základní",J125,0)</f>
        <v>0</v>
      </c>
      <c r="BF125" s="137">
        <f>IF(N125="snížená",J125,0)</f>
        <v>0</v>
      </c>
      <c r="BG125" s="137">
        <f>IF(N125="zákl. přenesená",J125,0)</f>
        <v>0</v>
      </c>
      <c r="BH125" s="137">
        <f>IF(N125="sníž. přenesená",J125,0)</f>
        <v>0</v>
      </c>
      <c r="BI125" s="137">
        <f>IF(N125="nulová",J125,0)</f>
        <v>0</v>
      </c>
      <c r="BJ125" s="16" t="s">
        <v>12</v>
      </c>
      <c r="BK125" s="137">
        <f>ROUND(I125*H125,2)</f>
        <v>0</v>
      </c>
      <c r="BL125" s="16" t="s">
        <v>129</v>
      </c>
      <c r="BM125" s="136" t="s">
        <v>170</v>
      </c>
    </row>
    <row r="126" spans="2:65" s="1" customFormat="1" x14ac:dyDescent="0.2">
      <c r="B126" s="31"/>
      <c r="D126" s="138" t="s">
        <v>131</v>
      </c>
      <c r="F126" s="139" t="s">
        <v>171</v>
      </c>
      <c r="I126" s="140"/>
      <c r="L126" s="31"/>
      <c r="M126" s="141"/>
      <c r="T126" s="52"/>
      <c r="AT126" s="16" t="s">
        <v>131</v>
      </c>
      <c r="AU126" s="16" t="s">
        <v>82</v>
      </c>
    </row>
    <row r="127" spans="2:65" s="1" customFormat="1" ht="44.25" customHeight="1" x14ac:dyDescent="0.2">
      <c r="B127" s="31"/>
      <c r="C127" s="126" t="s">
        <v>8</v>
      </c>
      <c r="D127" s="126" t="s">
        <v>124</v>
      </c>
      <c r="E127" s="127" t="s">
        <v>173</v>
      </c>
      <c r="F127" s="128" t="s">
        <v>174</v>
      </c>
      <c r="G127" s="129" t="s">
        <v>155</v>
      </c>
      <c r="H127" s="130">
        <v>14</v>
      </c>
      <c r="I127" s="131"/>
      <c r="J127" s="130">
        <f>ROUND(I127*H127,2)</f>
        <v>0</v>
      </c>
      <c r="K127" s="128" t="s">
        <v>128</v>
      </c>
      <c r="L127" s="31"/>
      <c r="M127" s="132" t="s">
        <v>19</v>
      </c>
      <c r="N127" s="133" t="s">
        <v>44</v>
      </c>
      <c r="P127" s="134">
        <f>O127*H127</f>
        <v>0</v>
      </c>
      <c r="Q127" s="134">
        <v>0</v>
      </c>
      <c r="R127" s="134">
        <f>Q127*H127</f>
        <v>0</v>
      </c>
      <c r="S127" s="134">
        <v>0</v>
      </c>
      <c r="T127" s="135">
        <f>S127*H127</f>
        <v>0</v>
      </c>
      <c r="AR127" s="136" t="s">
        <v>129</v>
      </c>
      <c r="AT127" s="136" t="s">
        <v>124</v>
      </c>
      <c r="AU127" s="136" t="s">
        <v>82</v>
      </c>
      <c r="AY127" s="16" t="s">
        <v>122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6" t="s">
        <v>12</v>
      </c>
      <c r="BK127" s="137">
        <f>ROUND(I127*H127,2)</f>
        <v>0</v>
      </c>
      <c r="BL127" s="16" t="s">
        <v>129</v>
      </c>
      <c r="BM127" s="136" t="s">
        <v>175</v>
      </c>
    </row>
    <row r="128" spans="2:65" s="1" customFormat="1" x14ac:dyDescent="0.2">
      <c r="B128" s="31"/>
      <c r="D128" s="138" t="s">
        <v>131</v>
      </c>
      <c r="F128" s="139" t="s">
        <v>176</v>
      </c>
      <c r="I128" s="140"/>
      <c r="L128" s="31"/>
      <c r="M128" s="141"/>
      <c r="T128" s="52"/>
      <c r="AT128" s="16" t="s">
        <v>131</v>
      </c>
      <c r="AU128" s="16" t="s">
        <v>82</v>
      </c>
    </row>
    <row r="129" spans="2:65" s="12" customFormat="1" x14ac:dyDescent="0.2">
      <c r="B129" s="142"/>
      <c r="D129" s="143" t="s">
        <v>133</v>
      </c>
      <c r="E129" s="144" t="s">
        <v>19</v>
      </c>
      <c r="F129" s="145" t="s">
        <v>823</v>
      </c>
      <c r="H129" s="146">
        <v>14</v>
      </c>
      <c r="I129" s="147"/>
      <c r="L129" s="142"/>
      <c r="M129" s="148"/>
      <c r="T129" s="149"/>
      <c r="AT129" s="144" t="s">
        <v>133</v>
      </c>
      <c r="AU129" s="144" t="s">
        <v>82</v>
      </c>
      <c r="AV129" s="12" t="s">
        <v>82</v>
      </c>
      <c r="AW129" s="12" t="s">
        <v>35</v>
      </c>
      <c r="AX129" s="12" t="s">
        <v>12</v>
      </c>
      <c r="AY129" s="144" t="s">
        <v>122</v>
      </c>
    </row>
    <row r="130" spans="2:65" s="1" customFormat="1" ht="44.25" customHeight="1" x14ac:dyDescent="0.2">
      <c r="B130" s="31"/>
      <c r="C130" s="126" t="s">
        <v>207</v>
      </c>
      <c r="D130" s="126" t="s">
        <v>124</v>
      </c>
      <c r="E130" s="127" t="s">
        <v>179</v>
      </c>
      <c r="F130" s="128" t="s">
        <v>180</v>
      </c>
      <c r="G130" s="129" t="s">
        <v>155</v>
      </c>
      <c r="H130" s="130">
        <v>48</v>
      </c>
      <c r="I130" s="131"/>
      <c r="J130" s="130">
        <f>ROUND(I130*H130,2)</f>
        <v>0</v>
      </c>
      <c r="K130" s="128" t="s">
        <v>128</v>
      </c>
      <c r="L130" s="31"/>
      <c r="M130" s="132" t="s">
        <v>19</v>
      </c>
      <c r="N130" s="133" t="s">
        <v>44</v>
      </c>
      <c r="P130" s="134">
        <f>O130*H130</f>
        <v>0</v>
      </c>
      <c r="Q130" s="134">
        <v>0</v>
      </c>
      <c r="R130" s="134">
        <f>Q130*H130</f>
        <v>0</v>
      </c>
      <c r="S130" s="134">
        <v>0</v>
      </c>
      <c r="T130" s="135">
        <f>S130*H130</f>
        <v>0</v>
      </c>
      <c r="AR130" s="136" t="s">
        <v>129</v>
      </c>
      <c r="AT130" s="136" t="s">
        <v>124</v>
      </c>
      <c r="AU130" s="136" t="s">
        <v>82</v>
      </c>
      <c r="AY130" s="16" t="s">
        <v>122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6" t="s">
        <v>12</v>
      </c>
      <c r="BK130" s="137">
        <f>ROUND(I130*H130,2)</f>
        <v>0</v>
      </c>
      <c r="BL130" s="16" t="s">
        <v>129</v>
      </c>
      <c r="BM130" s="136" t="s">
        <v>181</v>
      </c>
    </row>
    <row r="131" spans="2:65" s="1" customFormat="1" x14ac:dyDescent="0.2">
      <c r="B131" s="31"/>
      <c r="D131" s="138" t="s">
        <v>131</v>
      </c>
      <c r="F131" s="139" t="s">
        <v>182</v>
      </c>
      <c r="I131" s="140"/>
      <c r="L131" s="31"/>
      <c r="M131" s="141"/>
      <c r="T131" s="52"/>
      <c r="AT131" s="16" t="s">
        <v>131</v>
      </c>
      <c r="AU131" s="16" t="s">
        <v>82</v>
      </c>
    </row>
    <row r="132" spans="2:65" s="12" customFormat="1" x14ac:dyDescent="0.2">
      <c r="B132" s="142"/>
      <c r="D132" s="143" t="s">
        <v>133</v>
      </c>
      <c r="E132" s="144" t="s">
        <v>19</v>
      </c>
      <c r="F132" s="145" t="s">
        <v>824</v>
      </c>
      <c r="H132" s="146">
        <v>48</v>
      </c>
      <c r="I132" s="147"/>
      <c r="L132" s="142"/>
      <c r="M132" s="148"/>
      <c r="T132" s="149"/>
      <c r="AT132" s="144" t="s">
        <v>133</v>
      </c>
      <c r="AU132" s="144" t="s">
        <v>82</v>
      </c>
      <c r="AV132" s="12" t="s">
        <v>82</v>
      </c>
      <c r="AW132" s="12" t="s">
        <v>35</v>
      </c>
      <c r="AX132" s="12" t="s">
        <v>12</v>
      </c>
      <c r="AY132" s="144" t="s">
        <v>122</v>
      </c>
    </row>
    <row r="133" spans="2:65" s="1" customFormat="1" ht="62.65" customHeight="1" x14ac:dyDescent="0.2">
      <c r="B133" s="31"/>
      <c r="C133" s="126" t="s">
        <v>217</v>
      </c>
      <c r="D133" s="126" t="s">
        <v>124</v>
      </c>
      <c r="E133" s="127" t="s">
        <v>191</v>
      </c>
      <c r="F133" s="128" t="s">
        <v>192</v>
      </c>
      <c r="G133" s="129" t="s">
        <v>155</v>
      </c>
      <c r="H133" s="130">
        <v>498</v>
      </c>
      <c r="I133" s="131"/>
      <c r="J133" s="130">
        <f>ROUND(I133*H133,2)</f>
        <v>0</v>
      </c>
      <c r="K133" s="128" t="s">
        <v>128</v>
      </c>
      <c r="L133" s="31"/>
      <c r="M133" s="132" t="s">
        <v>19</v>
      </c>
      <c r="N133" s="133" t="s">
        <v>44</v>
      </c>
      <c r="P133" s="134">
        <f>O133*H133</f>
        <v>0</v>
      </c>
      <c r="Q133" s="134">
        <v>0</v>
      </c>
      <c r="R133" s="134">
        <f>Q133*H133</f>
        <v>0</v>
      </c>
      <c r="S133" s="134">
        <v>0</v>
      </c>
      <c r="T133" s="135">
        <f>S133*H133</f>
        <v>0</v>
      </c>
      <c r="AR133" s="136" t="s">
        <v>129</v>
      </c>
      <c r="AT133" s="136" t="s">
        <v>124</v>
      </c>
      <c r="AU133" s="136" t="s">
        <v>82</v>
      </c>
      <c r="AY133" s="16" t="s">
        <v>122</v>
      </c>
      <c r="BE133" s="137">
        <f>IF(N133="základní",J133,0)</f>
        <v>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6" t="s">
        <v>12</v>
      </c>
      <c r="BK133" s="137">
        <f>ROUND(I133*H133,2)</f>
        <v>0</v>
      </c>
      <c r="BL133" s="16" t="s">
        <v>129</v>
      </c>
      <c r="BM133" s="136" t="s">
        <v>193</v>
      </c>
    </row>
    <row r="134" spans="2:65" s="1" customFormat="1" x14ac:dyDescent="0.2">
      <c r="B134" s="31"/>
      <c r="D134" s="138" t="s">
        <v>131</v>
      </c>
      <c r="F134" s="139" t="s">
        <v>194</v>
      </c>
      <c r="I134" s="140"/>
      <c r="L134" s="31"/>
      <c r="M134" s="141"/>
      <c r="T134" s="52"/>
      <c r="AT134" s="16" t="s">
        <v>131</v>
      </c>
      <c r="AU134" s="16" t="s">
        <v>82</v>
      </c>
    </row>
    <row r="135" spans="2:65" s="12" customFormat="1" ht="22.5" x14ac:dyDescent="0.2">
      <c r="B135" s="142"/>
      <c r="D135" s="143" t="s">
        <v>133</v>
      </c>
      <c r="E135" s="144" t="s">
        <v>19</v>
      </c>
      <c r="F135" s="145" t="s">
        <v>825</v>
      </c>
      <c r="H135" s="146">
        <v>249</v>
      </c>
      <c r="I135" s="147"/>
      <c r="L135" s="142"/>
      <c r="M135" s="148"/>
      <c r="T135" s="149"/>
      <c r="AT135" s="144" t="s">
        <v>133</v>
      </c>
      <c r="AU135" s="144" t="s">
        <v>82</v>
      </c>
      <c r="AV135" s="12" t="s">
        <v>82</v>
      </c>
      <c r="AW135" s="12" t="s">
        <v>35</v>
      </c>
      <c r="AX135" s="12" t="s">
        <v>73</v>
      </c>
      <c r="AY135" s="144" t="s">
        <v>122</v>
      </c>
    </row>
    <row r="136" spans="2:65" s="12" customFormat="1" ht="22.5" x14ac:dyDescent="0.2">
      <c r="B136" s="142"/>
      <c r="D136" s="143" t="s">
        <v>133</v>
      </c>
      <c r="E136" s="144" t="s">
        <v>19</v>
      </c>
      <c r="F136" s="145" t="s">
        <v>826</v>
      </c>
      <c r="H136" s="146">
        <v>249</v>
      </c>
      <c r="I136" s="147"/>
      <c r="L136" s="142"/>
      <c r="M136" s="148"/>
      <c r="T136" s="149"/>
      <c r="AT136" s="144" t="s">
        <v>133</v>
      </c>
      <c r="AU136" s="144" t="s">
        <v>82</v>
      </c>
      <c r="AV136" s="12" t="s">
        <v>82</v>
      </c>
      <c r="AW136" s="12" t="s">
        <v>35</v>
      </c>
      <c r="AX136" s="12" t="s">
        <v>73</v>
      </c>
      <c r="AY136" s="144" t="s">
        <v>122</v>
      </c>
    </row>
    <row r="137" spans="2:65" s="1" customFormat="1" ht="76.349999999999994" customHeight="1" x14ac:dyDescent="0.2">
      <c r="B137" s="31"/>
      <c r="C137" s="126" t="s">
        <v>225</v>
      </c>
      <c r="D137" s="126" t="s">
        <v>124</v>
      </c>
      <c r="E137" s="127" t="s">
        <v>197</v>
      </c>
      <c r="F137" s="128" t="s">
        <v>198</v>
      </c>
      <c r="G137" s="129" t="s">
        <v>155</v>
      </c>
      <c r="H137" s="130">
        <v>1594</v>
      </c>
      <c r="I137" s="131"/>
      <c r="J137" s="130">
        <f>ROUND(I137*H137,2)</f>
        <v>0</v>
      </c>
      <c r="K137" s="128" t="s">
        <v>19</v>
      </c>
      <c r="L137" s="31"/>
      <c r="M137" s="132" t="s">
        <v>19</v>
      </c>
      <c r="N137" s="133" t="s">
        <v>44</v>
      </c>
      <c r="P137" s="134">
        <f>O137*H137</f>
        <v>0</v>
      </c>
      <c r="Q137" s="134">
        <v>0</v>
      </c>
      <c r="R137" s="134">
        <f>Q137*H137</f>
        <v>0</v>
      </c>
      <c r="S137" s="134">
        <v>0</v>
      </c>
      <c r="T137" s="135">
        <f>S137*H137</f>
        <v>0</v>
      </c>
      <c r="AR137" s="136" t="s">
        <v>129</v>
      </c>
      <c r="AT137" s="136" t="s">
        <v>124</v>
      </c>
      <c r="AU137" s="136" t="s">
        <v>82</v>
      </c>
      <c r="AY137" s="16" t="s">
        <v>122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6" t="s">
        <v>12</v>
      </c>
      <c r="BK137" s="137">
        <f>ROUND(I137*H137,2)</f>
        <v>0</v>
      </c>
      <c r="BL137" s="16" t="s">
        <v>129</v>
      </c>
      <c r="BM137" s="136" t="s">
        <v>199</v>
      </c>
    </row>
    <row r="138" spans="2:65" s="13" customFormat="1" x14ac:dyDescent="0.2">
      <c r="B138" s="150"/>
      <c r="D138" s="143" t="s">
        <v>133</v>
      </c>
      <c r="E138" s="151" t="s">
        <v>19</v>
      </c>
      <c r="F138" s="152" t="s">
        <v>200</v>
      </c>
      <c r="H138" s="151" t="s">
        <v>19</v>
      </c>
      <c r="I138" s="153"/>
      <c r="L138" s="150"/>
      <c r="M138" s="154"/>
      <c r="T138" s="155"/>
      <c r="AT138" s="151" t="s">
        <v>133</v>
      </c>
      <c r="AU138" s="151" t="s">
        <v>82</v>
      </c>
      <c r="AV138" s="13" t="s">
        <v>12</v>
      </c>
      <c r="AW138" s="13" t="s">
        <v>35</v>
      </c>
      <c r="AX138" s="13" t="s">
        <v>73</v>
      </c>
      <c r="AY138" s="151" t="s">
        <v>122</v>
      </c>
    </row>
    <row r="139" spans="2:65" s="12" customFormat="1" x14ac:dyDescent="0.2">
      <c r="B139" s="142"/>
      <c r="D139" s="143" t="s">
        <v>133</v>
      </c>
      <c r="E139" s="144" t="s">
        <v>19</v>
      </c>
      <c r="F139" s="145" t="s">
        <v>827</v>
      </c>
      <c r="H139" s="146">
        <v>154</v>
      </c>
      <c r="I139" s="147"/>
      <c r="L139" s="142"/>
      <c r="M139" s="148"/>
      <c r="T139" s="149"/>
      <c r="AT139" s="144" t="s">
        <v>133</v>
      </c>
      <c r="AU139" s="144" t="s">
        <v>82</v>
      </c>
      <c r="AV139" s="12" t="s">
        <v>82</v>
      </c>
      <c r="AW139" s="12" t="s">
        <v>35</v>
      </c>
      <c r="AX139" s="12" t="s">
        <v>73</v>
      </c>
      <c r="AY139" s="144" t="s">
        <v>122</v>
      </c>
    </row>
    <row r="140" spans="2:65" s="12" customFormat="1" x14ac:dyDescent="0.2">
      <c r="B140" s="142"/>
      <c r="D140" s="143" t="s">
        <v>133</v>
      </c>
      <c r="E140" s="144" t="s">
        <v>19</v>
      </c>
      <c r="F140" s="145" t="s">
        <v>828</v>
      </c>
      <c r="H140" s="146">
        <v>1664</v>
      </c>
      <c r="I140" s="147"/>
      <c r="L140" s="142"/>
      <c r="M140" s="148"/>
      <c r="T140" s="149"/>
      <c r="AT140" s="144" t="s">
        <v>133</v>
      </c>
      <c r="AU140" s="144" t="s">
        <v>82</v>
      </c>
      <c r="AV140" s="12" t="s">
        <v>82</v>
      </c>
      <c r="AW140" s="12" t="s">
        <v>35</v>
      </c>
      <c r="AX140" s="12" t="s">
        <v>73</v>
      </c>
      <c r="AY140" s="144" t="s">
        <v>122</v>
      </c>
    </row>
    <row r="141" spans="2:65" s="12" customFormat="1" x14ac:dyDescent="0.2">
      <c r="B141" s="142"/>
      <c r="D141" s="143" t="s">
        <v>133</v>
      </c>
      <c r="E141" s="144" t="s">
        <v>19</v>
      </c>
      <c r="F141" s="145" t="s">
        <v>829</v>
      </c>
      <c r="H141" s="146">
        <v>6</v>
      </c>
      <c r="I141" s="147"/>
      <c r="L141" s="142"/>
      <c r="M141" s="148"/>
      <c r="T141" s="149"/>
      <c r="AT141" s="144" t="s">
        <v>133</v>
      </c>
      <c r="AU141" s="144" t="s">
        <v>82</v>
      </c>
      <c r="AV141" s="12" t="s">
        <v>82</v>
      </c>
      <c r="AW141" s="12" t="s">
        <v>35</v>
      </c>
      <c r="AX141" s="12" t="s">
        <v>73</v>
      </c>
      <c r="AY141" s="144" t="s">
        <v>122</v>
      </c>
    </row>
    <row r="142" spans="2:65" s="12" customFormat="1" x14ac:dyDescent="0.2">
      <c r="B142" s="142"/>
      <c r="D142" s="143" t="s">
        <v>133</v>
      </c>
      <c r="E142" s="144" t="s">
        <v>19</v>
      </c>
      <c r="F142" s="145" t="s">
        <v>830</v>
      </c>
      <c r="H142" s="146">
        <v>19</v>
      </c>
      <c r="I142" s="147"/>
      <c r="L142" s="142"/>
      <c r="M142" s="148"/>
      <c r="T142" s="149"/>
      <c r="AT142" s="144" t="s">
        <v>133</v>
      </c>
      <c r="AU142" s="144" t="s">
        <v>82</v>
      </c>
      <c r="AV142" s="12" t="s">
        <v>82</v>
      </c>
      <c r="AW142" s="12" t="s">
        <v>35</v>
      </c>
      <c r="AX142" s="12" t="s">
        <v>73</v>
      </c>
      <c r="AY142" s="144" t="s">
        <v>122</v>
      </c>
    </row>
    <row r="143" spans="2:65" s="12" customFormat="1" x14ac:dyDescent="0.2">
      <c r="B143" s="142"/>
      <c r="D143" s="143" t="s">
        <v>133</v>
      </c>
      <c r="E143" s="144" t="s">
        <v>19</v>
      </c>
      <c r="F143" s="145" t="s">
        <v>831</v>
      </c>
      <c r="H143" s="146">
        <v>-249</v>
      </c>
      <c r="I143" s="147"/>
      <c r="L143" s="142"/>
      <c r="M143" s="148"/>
      <c r="T143" s="149"/>
      <c r="AT143" s="144" t="s">
        <v>133</v>
      </c>
      <c r="AU143" s="144" t="s">
        <v>82</v>
      </c>
      <c r="AV143" s="12" t="s">
        <v>82</v>
      </c>
      <c r="AW143" s="12" t="s">
        <v>35</v>
      </c>
      <c r="AX143" s="12" t="s">
        <v>73</v>
      </c>
      <c r="AY143" s="144" t="s">
        <v>122</v>
      </c>
    </row>
    <row r="144" spans="2:65" s="1" customFormat="1" ht="66.75" customHeight="1" x14ac:dyDescent="0.2">
      <c r="B144" s="31"/>
      <c r="C144" s="126" t="s">
        <v>231</v>
      </c>
      <c r="D144" s="126" t="s">
        <v>124</v>
      </c>
      <c r="E144" s="127" t="s">
        <v>208</v>
      </c>
      <c r="F144" s="128" t="s">
        <v>209</v>
      </c>
      <c r="G144" s="129" t="s">
        <v>155</v>
      </c>
      <c r="H144" s="130">
        <v>2765</v>
      </c>
      <c r="I144" s="131"/>
      <c r="J144" s="130">
        <f>ROUND(I144*H144,2)</f>
        <v>0</v>
      </c>
      <c r="K144" s="128" t="s">
        <v>19</v>
      </c>
      <c r="L144" s="31"/>
      <c r="M144" s="132" t="s">
        <v>19</v>
      </c>
      <c r="N144" s="133" t="s">
        <v>44</v>
      </c>
      <c r="P144" s="134">
        <f>O144*H144</f>
        <v>0</v>
      </c>
      <c r="Q144" s="134">
        <v>0</v>
      </c>
      <c r="R144" s="134">
        <f>Q144*H144</f>
        <v>0</v>
      </c>
      <c r="S144" s="134">
        <v>0</v>
      </c>
      <c r="T144" s="135">
        <f>S144*H144</f>
        <v>0</v>
      </c>
      <c r="AR144" s="136" t="s">
        <v>129</v>
      </c>
      <c r="AT144" s="136" t="s">
        <v>124</v>
      </c>
      <c r="AU144" s="136" t="s">
        <v>82</v>
      </c>
      <c r="AY144" s="16" t="s">
        <v>122</v>
      </c>
      <c r="BE144" s="137">
        <f>IF(N144="základní",J144,0)</f>
        <v>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6" t="s">
        <v>12</v>
      </c>
      <c r="BK144" s="137">
        <f>ROUND(I144*H144,2)</f>
        <v>0</v>
      </c>
      <c r="BL144" s="16" t="s">
        <v>129</v>
      </c>
      <c r="BM144" s="136" t="s">
        <v>210</v>
      </c>
    </row>
    <row r="145" spans="2:65" s="13" customFormat="1" ht="22.5" x14ac:dyDescent="0.2">
      <c r="B145" s="150"/>
      <c r="D145" s="143" t="s">
        <v>133</v>
      </c>
      <c r="E145" s="151" t="s">
        <v>19</v>
      </c>
      <c r="F145" s="152" t="s">
        <v>211</v>
      </c>
      <c r="H145" s="151" t="s">
        <v>19</v>
      </c>
      <c r="I145" s="153"/>
      <c r="L145" s="150"/>
      <c r="M145" s="154"/>
      <c r="T145" s="155"/>
      <c r="AT145" s="151" t="s">
        <v>133</v>
      </c>
      <c r="AU145" s="151" t="s">
        <v>82</v>
      </c>
      <c r="AV145" s="13" t="s">
        <v>12</v>
      </c>
      <c r="AW145" s="13" t="s">
        <v>35</v>
      </c>
      <c r="AX145" s="13" t="s">
        <v>73</v>
      </c>
      <c r="AY145" s="151" t="s">
        <v>122</v>
      </c>
    </row>
    <row r="146" spans="2:65" s="12" customFormat="1" x14ac:dyDescent="0.2">
      <c r="B146" s="142"/>
      <c r="D146" s="143" t="s">
        <v>133</v>
      </c>
      <c r="E146" s="144" t="s">
        <v>19</v>
      </c>
      <c r="F146" s="145" t="s">
        <v>832</v>
      </c>
      <c r="H146" s="146">
        <v>232</v>
      </c>
      <c r="I146" s="147"/>
      <c r="L146" s="142"/>
      <c r="M146" s="148"/>
      <c r="T146" s="149"/>
      <c r="AT146" s="144" t="s">
        <v>133</v>
      </c>
      <c r="AU146" s="144" t="s">
        <v>82</v>
      </c>
      <c r="AV146" s="12" t="s">
        <v>82</v>
      </c>
      <c r="AW146" s="12" t="s">
        <v>35</v>
      </c>
      <c r="AX146" s="12" t="s">
        <v>73</v>
      </c>
      <c r="AY146" s="144" t="s">
        <v>122</v>
      </c>
    </row>
    <row r="147" spans="2:65" s="12" customFormat="1" x14ac:dyDescent="0.2">
      <c r="B147" s="142"/>
      <c r="D147" s="143" t="s">
        <v>133</v>
      </c>
      <c r="E147" s="144" t="s">
        <v>19</v>
      </c>
      <c r="F147" s="145" t="s">
        <v>833</v>
      </c>
      <c r="H147" s="146">
        <v>2496</v>
      </c>
      <c r="I147" s="147"/>
      <c r="L147" s="142"/>
      <c r="M147" s="148"/>
      <c r="T147" s="149"/>
      <c r="AT147" s="144" t="s">
        <v>133</v>
      </c>
      <c r="AU147" s="144" t="s">
        <v>82</v>
      </c>
      <c r="AV147" s="12" t="s">
        <v>82</v>
      </c>
      <c r="AW147" s="12" t="s">
        <v>35</v>
      </c>
      <c r="AX147" s="12" t="s">
        <v>73</v>
      </c>
      <c r="AY147" s="144" t="s">
        <v>122</v>
      </c>
    </row>
    <row r="148" spans="2:65" s="12" customFormat="1" x14ac:dyDescent="0.2">
      <c r="B148" s="142"/>
      <c r="D148" s="143" t="s">
        <v>133</v>
      </c>
      <c r="E148" s="144" t="s">
        <v>19</v>
      </c>
      <c r="F148" s="145" t="s">
        <v>834</v>
      </c>
      <c r="H148" s="146">
        <v>8</v>
      </c>
      <c r="I148" s="147"/>
      <c r="L148" s="142"/>
      <c r="M148" s="148"/>
      <c r="T148" s="149"/>
      <c r="AT148" s="144" t="s">
        <v>133</v>
      </c>
      <c r="AU148" s="144" t="s">
        <v>82</v>
      </c>
      <c r="AV148" s="12" t="s">
        <v>82</v>
      </c>
      <c r="AW148" s="12" t="s">
        <v>35</v>
      </c>
      <c r="AX148" s="12" t="s">
        <v>73</v>
      </c>
      <c r="AY148" s="144" t="s">
        <v>122</v>
      </c>
    </row>
    <row r="149" spans="2:65" s="12" customFormat="1" x14ac:dyDescent="0.2">
      <c r="B149" s="142"/>
      <c r="D149" s="143" t="s">
        <v>133</v>
      </c>
      <c r="E149" s="144" t="s">
        <v>19</v>
      </c>
      <c r="F149" s="145" t="s">
        <v>835</v>
      </c>
      <c r="H149" s="146">
        <v>29</v>
      </c>
      <c r="I149" s="147"/>
      <c r="L149" s="142"/>
      <c r="M149" s="148"/>
      <c r="T149" s="149"/>
      <c r="AT149" s="144" t="s">
        <v>133</v>
      </c>
      <c r="AU149" s="144" t="s">
        <v>82</v>
      </c>
      <c r="AV149" s="12" t="s">
        <v>82</v>
      </c>
      <c r="AW149" s="12" t="s">
        <v>35</v>
      </c>
      <c r="AX149" s="12" t="s">
        <v>73</v>
      </c>
      <c r="AY149" s="144" t="s">
        <v>122</v>
      </c>
    </row>
    <row r="150" spans="2:65" s="1" customFormat="1" ht="49.15" customHeight="1" x14ac:dyDescent="0.2">
      <c r="B150" s="31"/>
      <c r="C150" s="126" t="s">
        <v>237</v>
      </c>
      <c r="D150" s="126" t="s">
        <v>124</v>
      </c>
      <c r="E150" s="127" t="s">
        <v>218</v>
      </c>
      <c r="F150" s="128" t="s">
        <v>219</v>
      </c>
      <c r="G150" s="129" t="s">
        <v>220</v>
      </c>
      <c r="H150" s="130">
        <v>4977</v>
      </c>
      <c r="I150" s="131"/>
      <c r="J150" s="130">
        <f>ROUND(I150*H150,2)</f>
        <v>0</v>
      </c>
      <c r="K150" s="128" t="s">
        <v>128</v>
      </c>
      <c r="L150" s="31"/>
      <c r="M150" s="132" t="s">
        <v>19</v>
      </c>
      <c r="N150" s="133" t="s">
        <v>44</v>
      </c>
      <c r="P150" s="134">
        <f>O150*H150</f>
        <v>0</v>
      </c>
      <c r="Q150" s="134">
        <v>0</v>
      </c>
      <c r="R150" s="134">
        <f>Q150*H150</f>
        <v>0</v>
      </c>
      <c r="S150" s="134">
        <v>0</v>
      </c>
      <c r="T150" s="135">
        <f>S150*H150</f>
        <v>0</v>
      </c>
      <c r="AR150" s="136" t="s">
        <v>129</v>
      </c>
      <c r="AT150" s="136" t="s">
        <v>124</v>
      </c>
      <c r="AU150" s="136" t="s">
        <v>82</v>
      </c>
      <c r="AY150" s="16" t="s">
        <v>122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6" t="s">
        <v>12</v>
      </c>
      <c r="BK150" s="137">
        <f>ROUND(I150*H150,2)</f>
        <v>0</v>
      </c>
      <c r="BL150" s="16" t="s">
        <v>129</v>
      </c>
      <c r="BM150" s="136" t="s">
        <v>836</v>
      </c>
    </row>
    <row r="151" spans="2:65" s="1" customFormat="1" x14ac:dyDescent="0.2">
      <c r="B151" s="31"/>
      <c r="D151" s="138" t="s">
        <v>131</v>
      </c>
      <c r="F151" s="139" t="s">
        <v>222</v>
      </c>
      <c r="I151" s="140"/>
      <c r="L151" s="31"/>
      <c r="M151" s="141"/>
      <c r="T151" s="52"/>
      <c r="AT151" s="16" t="s">
        <v>131</v>
      </c>
      <c r="AU151" s="16" t="s">
        <v>82</v>
      </c>
    </row>
    <row r="152" spans="2:65" s="13" customFormat="1" ht="33.75" x14ac:dyDescent="0.2">
      <c r="B152" s="150"/>
      <c r="D152" s="143" t="s">
        <v>133</v>
      </c>
      <c r="E152" s="151" t="s">
        <v>19</v>
      </c>
      <c r="F152" s="152" t="s">
        <v>223</v>
      </c>
      <c r="H152" s="151" t="s">
        <v>19</v>
      </c>
      <c r="I152" s="153"/>
      <c r="L152" s="150"/>
      <c r="M152" s="154"/>
      <c r="T152" s="155"/>
      <c r="AT152" s="151" t="s">
        <v>133</v>
      </c>
      <c r="AU152" s="151" t="s">
        <v>82</v>
      </c>
      <c r="AV152" s="13" t="s">
        <v>12</v>
      </c>
      <c r="AW152" s="13" t="s">
        <v>35</v>
      </c>
      <c r="AX152" s="13" t="s">
        <v>73</v>
      </c>
      <c r="AY152" s="151" t="s">
        <v>122</v>
      </c>
    </row>
    <row r="153" spans="2:65" s="12" customFormat="1" x14ac:dyDescent="0.2">
      <c r="B153" s="142"/>
      <c r="D153" s="143" t="s">
        <v>133</v>
      </c>
      <c r="E153" s="144" t="s">
        <v>19</v>
      </c>
      <c r="F153" s="145" t="s">
        <v>837</v>
      </c>
      <c r="H153" s="146">
        <v>4977</v>
      </c>
      <c r="I153" s="147"/>
      <c r="L153" s="142"/>
      <c r="M153" s="148"/>
      <c r="T153" s="149"/>
      <c r="AT153" s="144" t="s">
        <v>133</v>
      </c>
      <c r="AU153" s="144" t="s">
        <v>82</v>
      </c>
      <c r="AV153" s="12" t="s">
        <v>82</v>
      </c>
      <c r="AW153" s="12" t="s">
        <v>35</v>
      </c>
      <c r="AX153" s="12" t="s">
        <v>73</v>
      </c>
      <c r="AY153" s="144" t="s">
        <v>122</v>
      </c>
    </row>
    <row r="154" spans="2:65" s="1" customFormat="1" ht="44.25" customHeight="1" x14ac:dyDescent="0.2">
      <c r="B154" s="31"/>
      <c r="C154" s="126" t="s">
        <v>244</v>
      </c>
      <c r="D154" s="126" t="s">
        <v>124</v>
      </c>
      <c r="E154" s="127" t="s">
        <v>226</v>
      </c>
      <c r="F154" s="128" t="s">
        <v>227</v>
      </c>
      <c r="G154" s="129" t="s">
        <v>155</v>
      </c>
      <c r="H154" s="130">
        <v>249</v>
      </c>
      <c r="I154" s="131"/>
      <c r="J154" s="130">
        <f>ROUND(I154*H154,2)</f>
        <v>0</v>
      </c>
      <c r="K154" s="128" t="s">
        <v>128</v>
      </c>
      <c r="L154" s="31"/>
      <c r="M154" s="132" t="s">
        <v>19</v>
      </c>
      <c r="N154" s="133" t="s">
        <v>44</v>
      </c>
      <c r="P154" s="134">
        <f>O154*H154</f>
        <v>0</v>
      </c>
      <c r="Q154" s="134">
        <v>0</v>
      </c>
      <c r="R154" s="134">
        <f>Q154*H154</f>
        <v>0</v>
      </c>
      <c r="S154" s="134">
        <v>0</v>
      </c>
      <c r="T154" s="135">
        <f>S154*H154</f>
        <v>0</v>
      </c>
      <c r="AR154" s="136" t="s">
        <v>129</v>
      </c>
      <c r="AT154" s="136" t="s">
        <v>124</v>
      </c>
      <c r="AU154" s="136" t="s">
        <v>82</v>
      </c>
      <c r="AY154" s="16" t="s">
        <v>122</v>
      </c>
      <c r="BE154" s="137">
        <f>IF(N154="základní",J154,0)</f>
        <v>0</v>
      </c>
      <c r="BF154" s="137">
        <f>IF(N154="snížená",J154,0)</f>
        <v>0</v>
      </c>
      <c r="BG154" s="137">
        <f>IF(N154="zákl. přenesená",J154,0)</f>
        <v>0</v>
      </c>
      <c r="BH154" s="137">
        <f>IF(N154="sníž. přenesená",J154,0)</f>
        <v>0</v>
      </c>
      <c r="BI154" s="137">
        <f>IF(N154="nulová",J154,0)</f>
        <v>0</v>
      </c>
      <c r="BJ154" s="16" t="s">
        <v>12</v>
      </c>
      <c r="BK154" s="137">
        <f>ROUND(I154*H154,2)</f>
        <v>0</v>
      </c>
      <c r="BL154" s="16" t="s">
        <v>129</v>
      </c>
      <c r="BM154" s="136" t="s">
        <v>228</v>
      </c>
    </row>
    <row r="155" spans="2:65" s="1" customFormat="1" x14ac:dyDescent="0.2">
      <c r="B155" s="31"/>
      <c r="D155" s="138" t="s">
        <v>131</v>
      </c>
      <c r="F155" s="139" t="s">
        <v>229</v>
      </c>
      <c r="I155" s="140"/>
      <c r="L155" s="31"/>
      <c r="M155" s="141"/>
      <c r="T155" s="52"/>
      <c r="AT155" s="16" t="s">
        <v>131</v>
      </c>
      <c r="AU155" s="16" t="s">
        <v>82</v>
      </c>
    </row>
    <row r="156" spans="2:65" s="12" customFormat="1" ht="22.5" x14ac:dyDescent="0.2">
      <c r="B156" s="142"/>
      <c r="D156" s="143" t="s">
        <v>133</v>
      </c>
      <c r="E156" s="144" t="s">
        <v>19</v>
      </c>
      <c r="F156" s="145" t="s">
        <v>826</v>
      </c>
      <c r="H156" s="146">
        <v>249</v>
      </c>
      <c r="I156" s="147"/>
      <c r="L156" s="142"/>
      <c r="M156" s="148"/>
      <c r="T156" s="149"/>
      <c r="AT156" s="144" t="s">
        <v>133</v>
      </c>
      <c r="AU156" s="144" t="s">
        <v>82</v>
      </c>
      <c r="AV156" s="12" t="s">
        <v>82</v>
      </c>
      <c r="AW156" s="12" t="s">
        <v>35</v>
      </c>
      <c r="AX156" s="12" t="s">
        <v>12</v>
      </c>
      <c r="AY156" s="144" t="s">
        <v>122</v>
      </c>
    </row>
    <row r="157" spans="2:65" s="1" customFormat="1" ht="44.25" customHeight="1" x14ac:dyDescent="0.2">
      <c r="B157" s="31"/>
      <c r="C157" s="126" t="s">
        <v>249</v>
      </c>
      <c r="D157" s="126" t="s">
        <v>124</v>
      </c>
      <c r="E157" s="127" t="s">
        <v>232</v>
      </c>
      <c r="F157" s="128" t="s">
        <v>233</v>
      </c>
      <c r="G157" s="129" t="s">
        <v>155</v>
      </c>
      <c r="H157" s="130">
        <v>66</v>
      </c>
      <c r="I157" s="131"/>
      <c r="J157" s="130">
        <f>ROUND(I157*H157,2)</f>
        <v>0</v>
      </c>
      <c r="K157" s="128" t="s">
        <v>128</v>
      </c>
      <c r="L157" s="31"/>
      <c r="M157" s="132" t="s">
        <v>19</v>
      </c>
      <c r="N157" s="133" t="s">
        <v>44</v>
      </c>
      <c r="P157" s="134">
        <f>O157*H157</f>
        <v>0</v>
      </c>
      <c r="Q157" s="134">
        <v>0</v>
      </c>
      <c r="R157" s="134">
        <f>Q157*H157</f>
        <v>0</v>
      </c>
      <c r="S157" s="134">
        <v>0</v>
      </c>
      <c r="T157" s="135">
        <f>S157*H157</f>
        <v>0</v>
      </c>
      <c r="AR157" s="136" t="s">
        <v>129</v>
      </c>
      <c r="AT157" s="136" t="s">
        <v>124</v>
      </c>
      <c r="AU157" s="136" t="s">
        <v>82</v>
      </c>
      <c r="AY157" s="16" t="s">
        <v>122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6" t="s">
        <v>12</v>
      </c>
      <c r="BK157" s="137">
        <f>ROUND(I157*H157,2)</f>
        <v>0</v>
      </c>
      <c r="BL157" s="16" t="s">
        <v>129</v>
      </c>
      <c r="BM157" s="136" t="s">
        <v>234</v>
      </c>
    </row>
    <row r="158" spans="2:65" s="1" customFormat="1" x14ac:dyDescent="0.2">
      <c r="B158" s="31"/>
      <c r="D158" s="138" t="s">
        <v>131</v>
      </c>
      <c r="F158" s="139" t="s">
        <v>235</v>
      </c>
      <c r="I158" s="140"/>
      <c r="L158" s="31"/>
      <c r="M158" s="141"/>
      <c r="T158" s="52"/>
      <c r="AT158" s="16" t="s">
        <v>131</v>
      </c>
      <c r="AU158" s="16" t="s">
        <v>82</v>
      </c>
    </row>
    <row r="159" spans="2:65" s="12" customFormat="1" x14ac:dyDescent="0.2">
      <c r="B159" s="142"/>
      <c r="D159" s="143" t="s">
        <v>133</v>
      </c>
      <c r="E159" s="144" t="s">
        <v>19</v>
      </c>
      <c r="F159" s="145" t="s">
        <v>838</v>
      </c>
      <c r="H159" s="146">
        <v>66</v>
      </c>
      <c r="I159" s="147"/>
      <c r="L159" s="142"/>
      <c r="M159" s="148"/>
      <c r="T159" s="149"/>
      <c r="AT159" s="144" t="s">
        <v>133</v>
      </c>
      <c r="AU159" s="144" t="s">
        <v>82</v>
      </c>
      <c r="AV159" s="12" t="s">
        <v>82</v>
      </c>
      <c r="AW159" s="12" t="s">
        <v>35</v>
      </c>
      <c r="AX159" s="12" t="s">
        <v>73</v>
      </c>
      <c r="AY159" s="144" t="s">
        <v>122</v>
      </c>
    </row>
    <row r="160" spans="2:65" s="1" customFormat="1" ht="44.25" customHeight="1" x14ac:dyDescent="0.2">
      <c r="B160" s="31"/>
      <c r="C160" s="126" t="s">
        <v>255</v>
      </c>
      <c r="D160" s="126" t="s">
        <v>124</v>
      </c>
      <c r="E160" s="127" t="s">
        <v>238</v>
      </c>
      <c r="F160" s="128" t="s">
        <v>239</v>
      </c>
      <c r="G160" s="129" t="s">
        <v>155</v>
      </c>
      <c r="H160" s="130">
        <v>36</v>
      </c>
      <c r="I160" s="131"/>
      <c r="J160" s="130">
        <f>ROUND(I160*H160,2)</f>
        <v>0</v>
      </c>
      <c r="K160" s="128" t="s">
        <v>128</v>
      </c>
      <c r="L160" s="31"/>
      <c r="M160" s="132" t="s">
        <v>19</v>
      </c>
      <c r="N160" s="133" t="s">
        <v>44</v>
      </c>
      <c r="P160" s="134">
        <f>O160*H160</f>
        <v>0</v>
      </c>
      <c r="Q160" s="134">
        <v>0</v>
      </c>
      <c r="R160" s="134">
        <f>Q160*H160</f>
        <v>0</v>
      </c>
      <c r="S160" s="134">
        <v>0</v>
      </c>
      <c r="T160" s="135">
        <f>S160*H160</f>
        <v>0</v>
      </c>
      <c r="AR160" s="136" t="s">
        <v>129</v>
      </c>
      <c r="AT160" s="136" t="s">
        <v>124</v>
      </c>
      <c r="AU160" s="136" t="s">
        <v>82</v>
      </c>
      <c r="AY160" s="16" t="s">
        <v>122</v>
      </c>
      <c r="BE160" s="137">
        <f>IF(N160="základní",J160,0)</f>
        <v>0</v>
      </c>
      <c r="BF160" s="137">
        <f>IF(N160="snížená",J160,0)</f>
        <v>0</v>
      </c>
      <c r="BG160" s="137">
        <f>IF(N160="zákl. přenesená",J160,0)</f>
        <v>0</v>
      </c>
      <c r="BH160" s="137">
        <f>IF(N160="sníž. přenesená",J160,0)</f>
        <v>0</v>
      </c>
      <c r="BI160" s="137">
        <f>IF(N160="nulová",J160,0)</f>
        <v>0</v>
      </c>
      <c r="BJ160" s="16" t="s">
        <v>12</v>
      </c>
      <c r="BK160" s="137">
        <f>ROUND(I160*H160,2)</f>
        <v>0</v>
      </c>
      <c r="BL160" s="16" t="s">
        <v>129</v>
      </c>
      <c r="BM160" s="136" t="s">
        <v>240</v>
      </c>
    </row>
    <row r="161" spans="2:65" s="1" customFormat="1" x14ac:dyDescent="0.2">
      <c r="B161" s="31"/>
      <c r="D161" s="138" t="s">
        <v>131</v>
      </c>
      <c r="F161" s="139" t="s">
        <v>241</v>
      </c>
      <c r="I161" s="140"/>
      <c r="L161" s="31"/>
      <c r="M161" s="141"/>
      <c r="T161" s="52"/>
      <c r="AT161" s="16" t="s">
        <v>131</v>
      </c>
      <c r="AU161" s="16" t="s">
        <v>82</v>
      </c>
    </row>
    <row r="162" spans="2:65" s="12" customFormat="1" x14ac:dyDescent="0.2">
      <c r="B162" s="142"/>
      <c r="D162" s="143" t="s">
        <v>133</v>
      </c>
      <c r="E162" s="144" t="s">
        <v>19</v>
      </c>
      <c r="F162" s="145" t="s">
        <v>839</v>
      </c>
      <c r="H162" s="146">
        <v>4</v>
      </c>
      <c r="I162" s="147"/>
      <c r="L162" s="142"/>
      <c r="M162" s="148"/>
      <c r="T162" s="149"/>
      <c r="AT162" s="144" t="s">
        <v>133</v>
      </c>
      <c r="AU162" s="144" t="s">
        <v>82</v>
      </c>
      <c r="AV162" s="12" t="s">
        <v>82</v>
      </c>
      <c r="AW162" s="12" t="s">
        <v>35</v>
      </c>
      <c r="AX162" s="12" t="s">
        <v>73</v>
      </c>
      <c r="AY162" s="144" t="s">
        <v>122</v>
      </c>
    </row>
    <row r="163" spans="2:65" s="12" customFormat="1" x14ac:dyDescent="0.2">
      <c r="B163" s="142"/>
      <c r="D163" s="143" t="s">
        <v>133</v>
      </c>
      <c r="E163" s="144" t="s">
        <v>19</v>
      </c>
      <c r="F163" s="145" t="s">
        <v>840</v>
      </c>
      <c r="H163" s="146">
        <v>32</v>
      </c>
      <c r="I163" s="147"/>
      <c r="L163" s="142"/>
      <c r="M163" s="148"/>
      <c r="T163" s="149"/>
      <c r="AT163" s="144" t="s">
        <v>133</v>
      </c>
      <c r="AU163" s="144" t="s">
        <v>82</v>
      </c>
      <c r="AV163" s="12" t="s">
        <v>82</v>
      </c>
      <c r="AW163" s="12" t="s">
        <v>35</v>
      </c>
      <c r="AX163" s="12" t="s">
        <v>73</v>
      </c>
      <c r="AY163" s="144" t="s">
        <v>122</v>
      </c>
    </row>
    <row r="164" spans="2:65" s="1" customFormat="1" ht="24.2" customHeight="1" x14ac:dyDescent="0.2">
      <c r="B164" s="31"/>
      <c r="C164" s="126" t="s">
        <v>7</v>
      </c>
      <c r="D164" s="126" t="s">
        <v>124</v>
      </c>
      <c r="E164" s="127" t="s">
        <v>245</v>
      </c>
      <c r="F164" s="128" t="s">
        <v>246</v>
      </c>
      <c r="G164" s="129" t="s">
        <v>155</v>
      </c>
      <c r="H164" s="130">
        <v>36</v>
      </c>
      <c r="I164" s="131"/>
      <c r="J164" s="130">
        <f>ROUND(I164*H164,2)</f>
        <v>0</v>
      </c>
      <c r="K164" s="128" t="s">
        <v>128</v>
      </c>
      <c r="L164" s="31"/>
      <c r="M164" s="132" t="s">
        <v>19</v>
      </c>
      <c r="N164" s="133" t="s">
        <v>44</v>
      </c>
      <c r="P164" s="134">
        <f>O164*H164</f>
        <v>0</v>
      </c>
      <c r="Q164" s="134">
        <v>0</v>
      </c>
      <c r="R164" s="134">
        <f>Q164*H164</f>
        <v>0</v>
      </c>
      <c r="S164" s="134">
        <v>0</v>
      </c>
      <c r="T164" s="135">
        <f>S164*H164</f>
        <v>0</v>
      </c>
      <c r="AR164" s="136" t="s">
        <v>129</v>
      </c>
      <c r="AT164" s="136" t="s">
        <v>124</v>
      </c>
      <c r="AU164" s="136" t="s">
        <v>82</v>
      </c>
      <c r="AY164" s="16" t="s">
        <v>122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6" t="s">
        <v>12</v>
      </c>
      <c r="BK164" s="137">
        <f>ROUND(I164*H164,2)</f>
        <v>0</v>
      </c>
      <c r="BL164" s="16" t="s">
        <v>129</v>
      </c>
      <c r="BM164" s="136" t="s">
        <v>247</v>
      </c>
    </row>
    <row r="165" spans="2:65" s="1" customFormat="1" x14ac:dyDescent="0.2">
      <c r="B165" s="31"/>
      <c r="D165" s="138" t="s">
        <v>131</v>
      </c>
      <c r="F165" s="139" t="s">
        <v>248</v>
      </c>
      <c r="I165" s="140"/>
      <c r="L165" s="31"/>
      <c r="M165" s="141"/>
      <c r="T165" s="52"/>
      <c r="AT165" s="16" t="s">
        <v>131</v>
      </c>
      <c r="AU165" s="16" t="s">
        <v>82</v>
      </c>
    </row>
    <row r="166" spans="2:65" s="1" customFormat="1" ht="16.5" customHeight="1" x14ac:dyDescent="0.2">
      <c r="B166" s="31"/>
      <c r="C166" s="156" t="s">
        <v>265</v>
      </c>
      <c r="D166" s="156" t="s">
        <v>250</v>
      </c>
      <c r="E166" s="157" t="s">
        <v>251</v>
      </c>
      <c r="F166" s="158" t="s">
        <v>252</v>
      </c>
      <c r="G166" s="159" t="s">
        <v>220</v>
      </c>
      <c r="H166" s="160">
        <v>72</v>
      </c>
      <c r="I166" s="161"/>
      <c r="J166" s="160">
        <f>ROUND(I166*H166,2)</f>
        <v>0</v>
      </c>
      <c r="K166" s="158" t="s">
        <v>128</v>
      </c>
      <c r="L166" s="162"/>
      <c r="M166" s="163" t="s">
        <v>19</v>
      </c>
      <c r="N166" s="164" t="s">
        <v>44</v>
      </c>
      <c r="P166" s="134">
        <f>O166*H166</f>
        <v>0</v>
      </c>
      <c r="Q166" s="134">
        <v>1</v>
      </c>
      <c r="R166" s="134">
        <f>Q166*H166</f>
        <v>72</v>
      </c>
      <c r="S166" s="134">
        <v>0</v>
      </c>
      <c r="T166" s="135">
        <f>S166*H166</f>
        <v>0</v>
      </c>
      <c r="AR166" s="136" t="s">
        <v>172</v>
      </c>
      <c r="AT166" s="136" t="s">
        <v>250</v>
      </c>
      <c r="AU166" s="136" t="s">
        <v>82</v>
      </c>
      <c r="AY166" s="16" t="s">
        <v>122</v>
      </c>
      <c r="BE166" s="137">
        <f>IF(N166="základní",J166,0)</f>
        <v>0</v>
      </c>
      <c r="BF166" s="137">
        <f>IF(N166="snížená",J166,0)</f>
        <v>0</v>
      </c>
      <c r="BG166" s="137">
        <f>IF(N166="zákl. přenesená",J166,0)</f>
        <v>0</v>
      </c>
      <c r="BH166" s="137">
        <f>IF(N166="sníž. přenesená",J166,0)</f>
        <v>0</v>
      </c>
      <c r="BI166" s="137">
        <f>IF(N166="nulová",J166,0)</f>
        <v>0</v>
      </c>
      <c r="BJ166" s="16" t="s">
        <v>12</v>
      </c>
      <c r="BK166" s="137">
        <f>ROUND(I166*H166,2)</f>
        <v>0</v>
      </c>
      <c r="BL166" s="16" t="s">
        <v>129</v>
      </c>
      <c r="BM166" s="136" t="s">
        <v>253</v>
      </c>
    </row>
    <row r="167" spans="2:65" s="12" customFormat="1" x14ac:dyDescent="0.2">
      <c r="B167" s="142"/>
      <c r="D167" s="143" t="s">
        <v>133</v>
      </c>
      <c r="F167" s="145" t="s">
        <v>841</v>
      </c>
      <c r="H167" s="146">
        <v>72</v>
      </c>
      <c r="I167" s="147"/>
      <c r="L167" s="142"/>
      <c r="M167" s="148"/>
      <c r="T167" s="149"/>
      <c r="AT167" s="144" t="s">
        <v>133</v>
      </c>
      <c r="AU167" s="144" t="s">
        <v>82</v>
      </c>
      <c r="AV167" s="12" t="s">
        <v>82</v>
      </c>
      <c r="AW167" s="12" t="s">
        <v>4</v>
      </c>
      <c r="AX167" s="12" t="s">
        <v>12</v>
      </c>
      <c r="AY167" s="144" t="s">
        <v>122</v>
      </c>
    </row>
    <row r="168" spans="2:65" s="1" customFormat="1" ht="66.75" customHeight="1" x14ac:dyDescent="0.2">
      <c r="B168" s="31"/>
      <c r="C168" s="126" t="s">
        <v>270</v>
      </c>
      <c r="D168" s="126" t="s">
        <v>124</v>
      </c>
      <c r="E168" s="127" t="s">
        <v>256</v>
      </c>
      <c r="F168" s="128" t="s">
        <v>257</v>
      </c>
      <c r="G168" s="129" t="s">
        <v>155</v>
      </c>
      <c r="H168" s="130">
        <v>13</v>
      </c>
      <c r="I168" s="131"/>
      <c r="J168" s="130">
        <f>ROUND(I168*H168,2)</f>
        <v>0</v>
      </c>
      <c r="K168" s="128" t="s">
        <v>128</v>
      </c>
      <c r="L168" s="31"/>
      <c r="M168" s="132" t="s">
        <v>19</v>
      </c>
      <c r="N168" s="133" t="s">
        <v>44</v>
      </c>
      <c r="P168" s="134">
        <f>O168*H168</f>
        <v>0</v>
      </c>
      <c r="Q168" s="134">
        <v>0</v>
      </c>
      <c r="R168" s="134">
        <f>Q168*H168</f>
        <v>0</v>
      </c>
      <c r="S168" s="134">
        <v>0</v>
      </c>
      <c r="T168" s="135">
        <f>S168*H168</f>
        <v>0</v>
      </c>
      <c r="AR168" s="136" t="s">
        <v>129</v>
      </c>
      <c r="AT168" s="136" t="s">
        <v>124</v>
      </c>
      <c r="AU168" s="136" t="s">
        <v>82</v>
      </c>
      <c r="AY168" s="16" t="s">
        <v>122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6" t="s">
        <v>12</v>
      </c>
      <c r="BK168" s="137">
        <f>ROUND(I168*H168,2)</f>
        <v>0</v>
      </c>
      <c r="BL168" s="16" t="s">
        <v>129</v>
      </c>
      <c r="BM168" s="136" t="s">
        <v>258</v>
      </c>
    </row>
    <row r="169" spans="2:65" s="1" customFormat="1" x14ac:dyDescent="0.2">
      <c r="B169" s="31"/>
      <c r="D169" s="138" t="s">
        <v>131</v>
      </c>
      <c r="F169" s="139" t="s">
        <v>259</v>
      </c>
      <c r="I169" s="140"/>
      <c r="L169" s="31"/>
      <c r="M169" s="141"/>
      <c r="T169" s="52"/>
      <c r="AT169" s="16" t="s">
        <v>131</v>
      </c>
      <c r="AU169" s="16" t="s">
        <v>82</v>
      </c>
    </row>
    <row r="170" spans="2:65" s="12" customFormat="1" x14ac:dyDescent="0.2">
      <c r="B170" s="142"/>
      <c r="D170" s="143" t="s">
        <v>133</v>
      </c>
      <c r="E170" s="144" t="s">
        <v>19</v>
      </c>
      <c r="F170" s="145" t="s">
        <v>842</v>
      </c>
      <c r="H170" s="146">
        <v>13</v>
      </c>
      <c r="I170" s="147"/>
      <c r="L170" s="142"/>
      <c r="M170" s="148"/>
      <c r="T170" s="149"/>
      <c r="AT170" s="144" t="s">
        <v>133</v>
      </c>
      <c r="AU170" s="144" t="s">
        <v>82</v>
      </c>
      <c r="AV170" s="12" t="s">
        <v>82</v>
      </c>
      <c r="AW170" s="12" t="s">
        <v>35</v>
      </c>
      <c r="AX170" s="12" t="s">
        <v>12</v>
      </c>
      <c r="AY170" s="144" t="s">
        <v>122</v>
      </c>
    </row>
    <row r="171" spans="2:65" s="1" customFormat="1" ht="24.2" customHeight="1" x14ac:dyDescent="0.2">
      <c r="B171" s="31"/>
      <c r="C171" s="126" t="s">
        <v>278</v>
      </c>
      <c r="D171" s="126" t="s">
        <v>124</v>
      </c>
      <c r="E171" s="127" t="s">
        <v>261</v>
      </c>
      <c r="F171" s="128" t="s">
        <v>262</v>
      </c>
      <c r="G171" s="129" t="s">
        <v>155</v>
      </c>
      <c r="H171" s="130">
        <v>13</v>
      </c>
      <c r="I171" s="131"/>
      <c r="J171" s="130">
        <f>ROUND(I171*H171,2)</f>
        <v>0</v>
      </c>
      <c r="K171" s="128" t="s">
        <v>128</v>
      </c>
      <c r="L171" s="31"/>
      <c r="M171" s="132" t="s">
        <v>19</v>
      </c>
      <c r="N171" s="133" t="s">
        <v>44</v>
      </c>
      <c r="P171" s="134">
        <f>O171*H171</f>
        <v>0</v>
      </c>
      <c r="Q171" s="134">
        <v>0</v>
      </c>
      <c r="R171" s="134">
        <f>Q171*H171</f>
        <v>0</v>
      </c>
      <c r="S171" s="134">
        <v>0</v>
      </c>
      <c r="T171" s="135">
        <f>S171*H171</f>
        <v>0</v>
      </c>
      <c r="AR171" s="136" t="s">
        <v>129</v>
      </c>
      <c r="AT171" s="136" t="s">
        <v>124</v>
      </c>
      <c r="AU171" s="136" t="s">
        <v>82</v>
      </c>
      <c r="AY171" s="16" t="s">
        <v>122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6" t="s">
        <v>12</v>
      </c>
      <c r="BK171" s="137">
        <f>ROUND(I171*H171,2)</f>
        <v>0</v>
      </c>
      <c r="BL171" s="16" t="s">
        <v>129</v>
      </c>
      <c r="BM171" s="136" t="s">
        <v>263</v>
      </c>
    </row>
    <row r="172" spans="2:65" s="1" customFormat="1" x14ac:dyDescent="0.2">
      <c r="B172" s="31"/>
      <c r="D172" s="138" t="s">
        <v>131</v>
      </c>
      <c r="F172" s="139" t="s">
        <v>264</v>
      </c>
      <c r="I172" s="140"/>
      <c r="L172" s="31"/>
      <c r="M172" s="141"/>
      <c r="T172" s="52"/>
      <c r="AT172" s="16" t="s">
        <v>131</v>
      </c>
      <c r="AU172" s="16" t="s">
        <v>82</v>
      </c>
    </row>
    <row r="173" spans="2:65" s="1" customFormat="1" ht="16.5" customHeight="1" x14ac:dyDescent="0.2">
      <c r="B173" s="31"/>
      <c r="C173" s="156" t="s">
        <v>286</v>
      </c>
      <c r="D173" s="156" t="s">
        <v>250</v>
      </c>
      <c r="E173" s="157" t="s">
        <v>266</v>
      </c>
      <c r="F173" s="158" t="s">
        <v>267</v>
      </c>
      <c r="G173" s="159" t="s">
        <v>220</v>
      </c>
      <c r="H173" s="160">
        <v>26</v>
      </c>
      <c r="I173" s="161"/>
      <c r="J173" s="160">
        <f>ROUND(I173*H173,2)</f>
        <v>0</v>
      </c>
      <c r="K173" s="158" t="s">
        <v>128</v>
      </c>
      <c r="L173" s="162"/>
      <c r="M173" s="163" t="s">
        <v>19</v>
      </c>
      <c r="N173" s="164" t="s">
        <v>44</v>
      </c>
      <c r="P173" s="134">
        <f>O173*H173</f>
        <v>0</v>
      </c>
      <c r="Q173" s="134">
        <v>1</v>
      </c>
      <c r="R173" s="134">
        <f>Q173*H173</f>
        <v>26</v>
      </c>
      <c r="S173" s="134">
        <v>0</v>
      </c>
      <c r="T173" s="135">
        <f>S173*H173</f>
        <v>0</v>
      </c>
      <c r="AR173" s="136" t="s">
        <v>172</v>
      </c>
      <c r="AT173" s="136" t="s">
        <v>250</v>
      </c>
      <c r="AU173" s="136" t="s">
        <v>82</v>
      </c>
      <c r="AY173" s="16" t="s">
        <v>122</v>
      </c>
      <c r="BE173" s="137">
        <f>IF(N173="základní",J173,0)</f>
        <v>0</v>
      </c>
      <c r="BF173" s="137">
        <f>IF(N173="snížená",J173,0)</f>
        <v>0</v>
      </c>
      <c r="BG173" s="137">
        <f>IF(N173="zákl. přenesená",J173,0)</f>
        <v>0</v>
      </c>
      <c r="BH173" s="137">
        <f>IF(N173="sníž. přenesená",J173,0)</f>
        <v>0</v>
      </c>
      <c r="BI173" s="137">
        <f>IF(N173="nulová",J173,0)</f>
        <v>0</v>
      </c>
      <c r="BJ173" s="16" t="s">
        <v>12</v>
      </c>
      <c r="BK173" s="137">
        <f>ROUND(I173*H173,2)</f>
        <v>0</v>
      </c>
      <c r="BL173" s="16" t="s">
        <v>129</v>
      </c>
      <c r="BM173" s="136" t="s">
        <v>268</v>
      </c>
    </row>
    <row r="174" spans="2:65" s="12" customFormat="1" x14ac:dyDescent="0.2">
      <c r="B174" s="142"/>
      <c r="D174" s="143" t="s">
        <v>133</v>
      </c>
      <c r="F174" s="145" t="s">
        <v>843</v>
      </c>
      <c r="H174" s="146">
        <v>26</v>
      </c>
      <c r="I174" s="147"/>
      <c r="L174" s="142"/>
      <c r="M174" s="148"/>
      <c r="T174" s="149"/>
      <c r="AT174" s="144" t="s">
        <v>133</v>
      </c>
      <c r="AU174" s="144" t="s">
        <v>82</v>
      </c>
      <c r="AV174" s="12" t="s">
        <v>82</v>
      </c>
      <c r="AW174" s="12" t="s">
        <v>4</v>
      </c>
      <c r="AX174" s="12" t="s">
        <v>12</v>
      </c>
      <c r="AY174" s="144" t="s">
        <v>122</v>
      </c>
    </row>
    <row r="175" spans="2:65" s="1" customFormat="1" ht="24.2" customHeight="1" x14ac:dyDescent="0.2">
      <c r="B175" s="31"/>
      <c r="C175" s="126" t="s">
        <v>293</v>
      </c>
      <c r="D175" s="126" t="s">
        <v>124</v>
      </c>
      <c r="E175" s="127" t="s">
        <v>271</v>
      </c>
      <c r="F175" s="128" t="s">
        <v>272</v>
      </c>
      <c r="G175" s="129" t="s">
        <v>127</v>
      </c>
      <c r="H175" s="130">
        <v>7164</v>
      </c>
      <c r="I175" s="131"/>
      <c r="J175" s="130">
        <f>ROUND(I175*H175,2)</f>
        <v>0</v>
      </c>
      <c r="K175" s="128" t="s">
        <v>128</v>
      </c>
      <c r="L175" s="31"/>
      <c r="M175" s="132" t="s">
        <v>19</v>
      </c>
      <c r="N175" s="133" t="s">
        <v>44</v>
      </c>
      <c r="P175" s="134">
        <f>O175*H175</f>
        <v>0</v>
      </c>
      <c r="Q175" s="134">
        <v>0</v>
      </c>
      <c r="R175" s="134">
        <f>Q175*H175</f>
        <v>0</v>
      </c>
      <c r="S175" s="134">
        <v>0</v>
      </c>
      <c r="T175" s="135">
        <f>S175*H175</f>
        <v>0</v>
      </c>
      <c r="AR175" s="136" t="s">
        <v>129</v>
      </c>
      <c r="AT175" s="136" t="s">
        <v>124</v>
      </c>
      <c r="AU175" s="136" t="s">
        <v>82</v>
      </c>
      <c r="AY175" s="16" t="s">
        <v>122</v>
      </c>
      <c r="BE175" s="137">
        <f>IF(N175="základní",J175,0)</f>
        <v>0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6" t="s">
        <v>12</v>
      </c>
      <c r="BK175" s="137">
        <f>ROUND(I175*H175,2)</f>
        <v>0</v>
      </c>
      <c r="BL175" s="16" t="s">
        <v>129</v>
      </c>
      <c r="BM175" s="136" t="s">
        <v>273</v>
      </c>
    </row>
    <row r="176" spans="2:65" s="1" customFormat="1" x14ac:dyDescent="0.2">
      <c r="B176" s="31"/>
      <c r="D176" s="138" t="s">
        <v>131</v>
      </c>
      <c r="F176" s="139" t="s">
        <v>274</v>
      </c>
      <c r="I176" s="140"/>
      <c r="L176" s="31"/>
      <c r="M176" s="141"/>
      <c r="T176" s="52"/>
      <c r="AT176" s="16" t="s">
        <v>131</v>
      </c>
      <c r="AU176" s="16" t="s">
        <v>82</v>
      </c>
    </row>
    <row r="177" spans="2:51" s="12" customFormat="1" x14ac:dyDescent="0.2">
      <c r="B177" s="142"/>
      <c r="D177" s="143" t="s">
        <v>133</v>
      </c>
      <c r="E177" s="144" t="s">
        <v>19</v>
      </c>
      <c r="F177" s="145" t="s">
        <v>844</v>
      </c>
      <c r="H177" s="146">
        <v>685</v>
      </c>
      <c r="I177" s="147"/>
      <c r="L177" s="142"/>
      <c r="M177" s="148"/>
      <c r="T177" s="149"/>
      <c r="AT177" s="144" t="s">
        <v>133</v>
      </c>
      <c r="AU177" s="144" t="s">
        <v>82</v>
      </c>
      <c r="AV177" s="12" t="s">
        <v>82</v>
      </c>
      <c r="AW177" s="12" t="s">
        <v>35</v>
      </c>
      <c r="AX177" s="12" t="s">
        <v>73</v>
      </c>
      <c r="AY177" s="144" t="s">
        <v>122</v>
      </c>
    </row>
    <row r="178" spans="2:51" s="12" customFormat="1" x14ac:dyDescent="0.2">
      <c r="B178" s="142"/>
      <c r="D178" s="143" t="s">
        <v>133</v>
      </c>
      <c r="E178" s="144" t="s">
        <v>19</v>
      </c>
      <c r="F178" s="145" t="s">
        <v>845</v>
      </c>
      <c r="H178" s="146">
        <v>1320</v>
      </c>
      <c r="I178" s="147"/>
      <c r="L178" s="142"/>
      <c r="M178" s="148"/>
      <c r="T178" s="149"/>
      <c r="AT178" s="144" t="s">
        <v>133</v>
      </c>
      <c r="AU178" s="144" t="s">
        <v>82</v>
      </c>
      <c r="AV178" s="12" t="s">
        <v>82</v>
      </c>
      <c r="AW178" s="12" t="s">
        <v>35</v>
      </c>
      <c r="AX178" s="12" t="s">
        <v>73</v>
      </c>
      <c r="AY178" s="144" t="s">
        <v>122</v>
      </c>
    </row>
    <row r="179" spans="2:51" s="12" customFormat="1" x14ac:dyDescent="0.2">
      <c r="B179" s="142"/>
      <c r="D179" s="143" t="s">
        <v>133</v>
      </c>
      <c r="E179" s="144" t="s">
        <v>19</v>
      </c>
      <c r="F179" s="145" t="s">
        <v>846</v>
      </c>
      <c r="H179" s="146">
        <v>1165</v>
      </c>
      <c r="I179" s="147"/>
      <c r="L179" s="142"/>
      <c r="M179" s="148"/>
      <c r="T179" s="149"/>
      <c r="AT179" s="144" t="s">
        <v>133</v>
      </c>
      <c r="AU179" s="144" t="s">
        <v>82</v>
      </c>
      <c r="AV179" s="12" t="s">
        <v>82</v>
      </c>
      <c r="AW179" s="12" t="s">
        <v>35</v>
      </c>
      <c r="AX179" s="12" t="s">
        <v>73</v>
      </c>
      <c r="AY179" s="144" t="s">
        <v>122</v>
      </c>
    </row>
    <row r="180" spans="2:51" s="12" customFormat="1" x14ac:dyDescent="0.2">
      <c r="B180" s="142"/>
      <c r="D180" s="143" t="s">
        <v>133</v>
      </c>
      <c r="E180" s="144" t="s">
        <v>19</v>
      </c>
      <c r="F180" s="145" t="s">
        <v>847</v>
      </c>
      <c r="H180" s="146">
        <v>295</v>
      </c>
      <c r="I180" s="147"/>
      <c r="L180" s="142"/>
      <c r="M180" s="148"/>
      <c r="T180" s="149"/>
      <c r="AT180" s="144" t="s">
        <v>133</v>
      </c>
      <c r="AU180" s="144" t="s">
        <v>82</v>
      </c>
      <c r="AV180" s="12" t="s">
        <v>82</v>
      </c>
      <c r="AW180" s="12" t="s">
        <v>35</v>
      </c>
      <c r="AX180" s="12" t="s">
        <v>73</v>
      </c>
      <c r="AY180" s="144" t="s">
        <v>122</v>
      </c>
    </row>
    <row r="181" spans="2:51" s="12" customFormat="1" x14ac:dyDescent="0.2">
      <c r="B181" s="142"/>
      <c r="D181" s="143" t="s">
        <v>133</v>
      </c>
      <c r="E181" s="144" t="s">
        <v>19</v>
      </c>
      <c r="F181" s="145" t="s">
        <v>848</v>
      </c>
      <c r="H181" s="146">
        <v>15</v>
      </c>
      <c r="I181" s="147"/>
      <c r="L181" s="142"/>
      <c r="M181" s="148"/>
      <c r="T181" s="149"/>
      <c r="AT181" s="144" t="s">
        <v>133</v>
      </c>
      <c r="AU181" s="144" t="s">
        <v>82</v>
      </c>
      <c r="AV181" s="12" t="s">
        <v>82</v>
      </c>
      <c r="AW181" s="12" t="s">
        <v>35</v>
      </c>
      <c r="AX181" s="12" t="s">
        <v>73</v>
      </c>
      <c r="AY181" s="144" t="s">
        <v>122</v>
      </c>
    </row>
    <row r="182" spans="2:51" s="12" customFormat="1" x14ac:dyDescent="0.2">
      <c r="B182" s="142"/>
      <c r="D182" s="143" t="s">
        <v>133</v>
      </c>
      <c r="E182" s="144" t="s">
        <v>19</v>
      </c>
      <c r="F182" s="145" t="s">
        <v>849</v>
      </c>
      <c r="H182" s="146">
        <v>5</v>
      </c>
      <c r="I182" s="147"/>
      <c r="L182" s="142"/>
      <c r="M182" s="148"/>
      <c r="T182" s="149"/>
      <c r="AT182" s="144" t="s">
        <v>133</v>
      </c>
      <c r="AU182" s="144" t="s">
        <v>82</v>
      </c>
      <c r="AV182" s="12" t="s">
        <v>82</v>
      </c>
      <c r="AW182" s="12" t="s">
        <v>35</v>
      </c>
      <c r="AX182" s="12" t="s">
        <v>73</v>
      </c>
      <c r="AY182" s="144" t="s">
        <v>122</v>
      </c>
    </row>
    <row r="183" spans="2:51" s="12" customFormat="1" ht="22.5" x14ac:dyDescent="0.2">
      <c r="B183" s="142"/>
      <c r="D183" s="143" t="s">
        <v>133</v>
      </c>
      <c r="E183" s="144" t="s">
        <v>19</v>
      </c>
      <c r="F183" s="145" t="s">
        <v>850</v>
      </c>
      <c r="H183" s="146">
        <v>6</v>
      </c>
      <c r="I183" s="147"/>
      <c r="L183" s="142"/>
      <c r="M183" s="148"/>
      <c r="T183" s="149"/>
      <c r="AT183" s="144" t="s">
        <v>133</v>
      </c>
      <c r="AU183" s="144" t="s">
        <v>82</v>
      </c>
      <c r="AV183" s="12" t="s">
        <v>82</v>
      </c>
      <c r="AW183" s="12" t="s">
        <v>35</v>
      </c>
      <c r="AX183" s="12" t="s">
        <v>73</v>
      </c>
      <c r="AY183" s="144" t="s">
        <v>122</v>
      </c>
    </row>
    <row r="184" spans="2:51" s="12" customFormat="1" x14ac:dyDescent="0.2">
      <c r="B184" s="142"/>
      <c r="D184" s="143" t="s">
        <v>133</v>
      </c>
      <c r="E184" s="144" t="s">
        <v>19</v>
      </c>
      <c r="F184" s="145" t="s">
        <v>851</v>
      </c>
      <c r="H184" s="146">
        <v>16</v>
      </c>
      <c r="I184" s="147"/>
      <c r="L184" s="142"/>
      <c r="M184" s="148"/>
      <c r="T184" s="149"/>
      <c r="AT184" s="144" t="s">
        <v>133</v>
      </c>
      <c r="AU184" s="144" t="s">
        <v>82</v>
      </c>
      <c r="AV184" s="12" t="s">
        <v>82</v>
      </c>
      <c r="AW184" s="12" t="s">
        <v>35</v>
      </c>
      <c r="AX184" s="12" t="s">
        <v>73</v>
      </c>
      <c r="AY184" s="144" t="s">
        <v>122</v>
      </c>
    </row>
    <row r="185" spans="2:51" s="12" customFormat="1" x14ac:dyDescent="0.2">
      <c r="B185" s="142"/>
      <c r="D185" s="143" t="s">
        <v>133</v>
      </c>
      <c r="E185" s="144" t="s">
        <v>19</v>
      </c>
      <c r="F185" s="145" t="s">
        <v>852</v>
      </c>
      <c r="H185" s="146">
        <v>11</v>
      </c>
      <c r="I185" s="147"/>
      <c r="L185" s="142"/>
      <c r="M185" s="148"/>
      <c r="T185" s="149"/>
      <c r="AT185" s="144" t="s">
        <v>133</v>
      </c>
      <c r="AU185" s="144" t="s">
        <v>82</v>
      </c>
      <c r="AV185" s="12" t="s">
        <v>82</v>
      </c>
      <c r="AW185" s="12" t="s">
        <v>35</v>
      </c>
      <c r="AX185" s="12" t="s">
        <v>73</v>
      </c>
      <c r="AY185" s="144" t="s">
        <v>122</v>
      </c>
    </row>
    <row r="186" spans="2:51" s="12" customFormat="1" ht="22.5" x14ac:dyDescent="0.2">
      <c r="B186" s="142"/>
      <c r="D186" s="143" t="s">
        <v>133</v>
      </c>
      <c r="E186" s="144" t="s">
        <v>19</v>
      </c>
      <c r="F186" s="145" t="s">
        <v>853</v>
      </c>
      <c r="H186" s="146">
        <v>3</v>
      </c>
      <c r="I186" s="147"/>
      <c r="L186" s="142"/>
      <c r="M186" s="148"/>
      <c r="T186" s="149"/>
      <c r="AT186" s="144" t="s">
        <v>133</v>
      </c>
      <c r="AU186" s="144" t="s">
        <v>82</v>
      </c>
      <c r="AV186" s="12" t="s">
        <v>82</v>
      </c>
      <c r="AW186" s="12" t="s">
        <v>35</v>
      </c>
      <c r="AX186" s="12" t="s">
        <v>73</v>
      </c>
      <c r="AY186" s="144" t="s">
        <v>122</v>
      </c>
    </row>
    <row r="187" spans="2:51" s="12" customFormat="1" x14ac:dyDescent="0.2">
      <c r="B187" s="142"/>
      <c r="D187" s="143" t="s">
        <v>133</v>
      </c>
      <c r="E187" s="144" t="s">
        <v>19</v>
      </c>
      <c r="F187" s="145" t="s">
        <v>854</v>
      </c>
      <c r="H187" s="146">
        <v>135</v>
      </c>
      <c r="I187" s="147"/>
      <c r="L187" s="142"/>
      <c r="M187" s="148"/>
      <c r="T187" s="149"/>
      <c r="AT187" s="144" t="s">
        <v>133</v>
      </c>
      <c r="AU187" s="144" t="s">
        <v>82</v>
      </c>
      <c r="AV187" s="12" t="s">
        <v>82</v>
      </c>
      <c r="AW187" s="12" t="s">
        <v>35</v>
      </c>
      <c r="AX187" s="12" t="s">
        <v>73</v>
      </c>
      <c r="AY187" s="144" t="s">
        <v>122</v>
      </c>
    </row>
    <row r="188" spans="2:51" s="12" customFormat="1" x14ac:dyDescent="0.2">
      <c r="B188" s="142"/>
      <c r="D188" s="143" t="s">
        <v>133</v>
      </c>
      <c r="E188" s="144" t="s">
        <v>19</v>
      </c>
      <c r="F188" s="145" t="s">
        <v>855</v>
      </c>
      <c r="H188" s="146">
        <v>1045</v>
      </c>
      <c r="I188" s="147"/>
      <c r="L188" s="142"/>
      <c r="M188" s="148"/>
      <c r="T188" s="149"/>
      <c r="AT188" s="144" t="s">
        <v>133</v>
      </c>
      <c r="AU188" s="144" t="s">
        <v>82</v>
      </c>
      <c r="AV188" s="12" t="s">
        <v>82</v>
      </c>
      <c r="AW188" s="12" t="s">
        <v>35</v>
      </c>
      <c r="AX188" s="12" t="s">
        <v>73</v>
      </c>
      <c r="AY188" s="144" t="s">
        <v>122</v>
      </c>
    </row>
    <row r="189" spans="2:51" s="12" customFormat="1" x14ac:dyDescent="0.2">
      <c r="B189" s="142"/>
      <c r="D189" s="143" t="s">
        <v>133</v>
      </c>
      <c r="E189" s="144" t="s">
        <v>19</v>
      </c>
      <c r="F189" s="145" t="s">
        <v>856</v>
      </c>
      <c r="H189" s="146">
        <v>465</v>
      </c>
      <c r="I189" s="147"/>
      <c r="L189" s="142"/>
      <c r="M189" s="148"/>
      <c r="T189" s="149"/>
      <c r="AT189" s="144" t="s">
        <v>133</v>
      </c>
      <c r="AU189" s="144" t="s">
        <v>82</v>
      </c>
      <c r="AV189" s="12" t="s">
        <v>82</v>
      </c>
      <c r="AW189" s="12" t="s">
        <v>35</v>
      </c>
      <c r="AX189" s="12" t="s">
        <v>73</v>
      </c>
      <c r="AY189" s="144" t="s">
        <v>122</v>
      </c>
    </row>
    <row r="190" spans="2:51" s="12" customFormat="1" ht="22.5" x14ac:dyDescent="0.2">
      <c r="B190" s="142"/>
      <c r="D190" s="143" t="s">
        <v>133</v>
      </c>
      <c r="E190" s="144" t="s">
        <v>19</v>
      </c>
      <c r="F190" s="145" t="s">
        <v>857</v>
      </c>
      <c r="H190" s="146">
        <v>45</v>
      </c>
      <c r="I190" s="147"/>
      <c r="L190" s="142"/>
      <c r="M190" s="148"/>
      <c r="T190" s="149"/>
      <c r="AT190" s="144" t="s">
        <v>133</v>
      </c>
      <c r="AU190" s="144" t="s">
        <v>82</v>
      </c>
      <c r="AV190" s="12" t="s">
        <v>82</v>
      </c>
      <c r="AW190" s="12" t="s">
        <v>35</v>
      </c>
      <c r="AX190" s="12" t="s">
        <v>73</v>
      </c>
      <c r="AY190" s="144" t="s">
        <v>122</v>
      </c>
    </row>
    <row r="191" spans="2:51" s="12" customFormat="1" x14ac:dyDescent="0.2">
      <c r="B191" s="142"/>
      <c r="D191" s="143" t="s">
        <v>133</v>
      </c>
      <c r="E191" s="144" t="s">
        <v>19</v>
      </c>
      <c r="F191" s="145" t="s">
        <v>858</v>
      </c>
      <c r="H191" s="146">
        <v>114</v>
      </c>
      <c r="I191" s="147"/>
      <c r="L191" s="142"/>
      <c r="M191" s="148"/>
      <c r="T191" s="149"/>
      <c r="AT191" s="144" t="s">
        <v>133</v>
      </c>
      <c r="AU191" s="144" t="s">
        <v>82</v>
      </c>
      <c r="AV191" s="12" t="s">
        <v>82</v>
      </c>
      <c r="AW191" s="12" t="s">
        <v>35</v>
      </c>
      <c r="AX191" s="12" t="s">
        <v>73</v>
      </c>
      <c r="AY191" s="144" t="s">
        <v>122</v>
      </c>
    </row>
    <row r="192" spans="2:51" s="12" customFormat="1" x14ac:dyDescent="0.2">
      <c r="B192" s="142"/>
      <c r="D192" s="143" t="s">
        <v>133</v>
      </c>
      <c r="E192" s="144" t="s">
        <v>19</v>
      </c>
      <c r="F192" s="145" t="s">
        <v>859</v>
      </c>
      <c r="H192" s="146">
        <v>79</v>
      </c>
      <c r="I192" s="147"/>
      <c r="L192" s="142"/>
      <c r="M192" s="148"/>
      <c r="T192" s="149"/>
      <c r="AT192" s="144" t="s">
        <v>133</v>
      </c>
      <c r="AU192" s="144" t="s">
        <v>82</v>
      </c>
      <c r="AV192" s="12" t="s">
        <v>82</v>
      </c>
      <c r="AW192" s="12" t="s">
        <v>35</v>
      </c>
      <c r="AX192" s="12" t="s">
        <v>73</v>
      </c>
      <c r="AY192" s="144" t="s">
        <v>122</v>
      </c>
    </row>
    <row r="193" spans="2:65" s="12" customFormat="1" ht="22.5" x14ac:dyDescent="0.2">
      <c r="B193" s="142"/>
      <c r="D193" s="143" t="s">
        <v>133</v>
      </c>
      <c r="E193" s="144" t="s">
        <v>19</v>
      </c>
      <c r="F193" s="145" t="s">
        <v>860</v>
      </c>
      <c r="H193" s="146">
        <v>57</v>
      </c>
      <c r="I193" s="147"/>
      <c r="L193" s="142"/>
      <c r="M193" s="148"/>
      <c r="T193" s="149"/>
      <c r="AT193" s="144" t="s">
        <v>133</v>
      </c>
      <c r="AU193" s="144" t="s">
        <v>82</v>
      </c>
      <c r="AV193" s="12" t="s">
        <v>82</v>
      </c>
      <c r="AW193" s="12" t="s">
        <v>35</v>
      </c>
      <c r="AX193" s="12" t="s">
        <v>73</v>
      </c>
      <c r="AY193" s="144" t="s">
        <v>122</v>
      </c>
    </row>
    <row r="194" spans="2:65" s="12" customFormat="1" x14ac:dyDescent="0.2">
      <c r="B194" s="142"/>
      <c r="D194" s="143" t="s">
        <v>133</v>
      </c>
      <c r="E194" s="144" t="s">
        <v>19</v>
      </c>
      <c r="F194" s="145" t="s">
        <v>861</v>
      </c>
      <c r="H194" s="146">
        <v>18</v>
      </c>
      <c r="I194" s="147"/>
      <c r="L194" s="142"/>
      <c r="M194" s="148"/>
      <c r="T194" s="149"/>
      <c r="AT194" s="144" t="s">
        <v>133</v>
      </c>
      <c r="AU194" s="144" t="s">
        <v>82</v>
      </c>
      <c r="AV194" s="12" t="s">
        <v>82</v>
      </c>
      <c r="AW194" s="12" t="s">
        <v>35</v>
      </c>
      <c r="AX194" s="12" t="s">
        <v>73</v>
      </c>
      <c r="AY194" s="144" t="s">
        <v>122</v>
      </c>
    </row>
    <row r="195" spans="2:65" s="12" customFormat="1" x14ac:dyDescent="0.2">
      <c r="B195" s="142"/>
      <c r="D195" s="143" t="s">
        <v>133</v>
      </c>
      <c r="E195" s="144" t="s">
        <v>19</v>
      </c>
      <c r="F195" s="145" t="s">
        <v>862</v>
      </c>
      <c r="H195" s="146">
        <v>6</v>
      </c>
      <c r="I195" s="147"/>
      <c r="L195" s="142"/>
      <c r="M195" s="148"/>
      <c r="T195" s="149"/>
      <c r="AT195" s="144" t="s">
        <v>133</v>
      </c>
      <c r="AU195" s="144" t="s">
        <v>82</v>
      </c>
      <c r="AV195" s="12" t="s">
        <v>82</v>
      </c>
      <c r="AW195" s="12" t="s">
        <v>35</v>
      </c>
      <c r="AX195" s="12" t="s">
        <v>73</v>
      </c>
      <c r="AY195" s="144" t="s">
        <v>122</v>
      </c>
    </row>
    <row r="196" spans="2:65" s="12" customFormat="1" ht="22.5" x14ac:dyDescent="0.2">
      <c r="B196" s="142"/>
      <c r="D196" s="143" t="s">
        <v>133</v>
      </c>
      <c r="E196" s="144" t="s">
        <v>19</v>
      </c>
      <c r="F196" s="145" t="s">
        <v>863</v>
      </c>
      <c r="H196" s="146">
        <v>20</v>
      </c>
      <c r="I196" s="147"/>
      <c r="L196" s="142"/>
      <c r="M196" s="148"/>
      <c r="T196" s="149"/>
      <c r="AT196" s="144" t="s">
        <v>133</v>
      </c>
      <c r="AU196" s="144" t="s">
        <v>82</v>
      </c>
      <c r="AV196" s="12" t="s">
        <v>82</v>
      </c>
      <c r="AW196" s="12" t="s">
        <v>35</v>
      </c>
      <c r="AX196" s="12" t="s">
        <v>73</v>
      </c>
      <c r="AY196" s="144" t="s">
        <v>122</v>
      </c>
    </row>
    <row r="197" spans="2:65" s="12" customFormat="1" x14ac:dyDescent="0.2">
      <c r="B197" s="142"/>
      <c r="D197" s="143" t="s">
        <v>133</v>
      </c>
      <c r="E197" s="144" t="s">
        <v>19</v>
      </c>
      <c r="F197" s="145" t="s">
        <v>864</v>
      </c>
      <c r="H197" s="146">
        <v>1659</v>
      </c>
      <c r="I197" s="147"/>
      <c r="L197" s="142"/>
      <c r="M197" s="148"/>
      <c r="T197" s="149"/>
      <c r="AT197" s="144" t="s">
        <v>133</v>
      </c>
      <c r="AU197" s="144" t="s">
        <v>82</v>
      </c>
      <c r="AV197" s="12" t="s">
        <v>82</v>
      </c>
      <c r="AW197" s="12" t="s">
        <v>35</v>
      </c>
      <c r="AX197" s="12" t="s">
        <v>73</v>
      </c>
      <c r="AY197" s="144" t="s">
        <v>122</v>
      </c>
    </row>
    <row r="198" spans="2:65" s="1" customFormat="1" ht="37.9" customHeight="1" x14ac:dyDescent="0.2">
      <c r="B198" s="31"/>
      <c r="C198" s="126" t="s">
        <v>298</v>
      </c>
      <c r="D198" s="126" t="s">
        <v>124</v>
      </c>
      <c r="E198" s="127" t="s">
        <v>279</v>
      </c>
      <c r="F198" s="128" t="s">
        <v>280</v>
      </c>
      <c r="G198" s="129" t="s">
        <v>127</v>
      </c>
      <c r="H198" s="130">
        <v>1830</v>
      </c>
      <c r="I198" s="131"/>
      <c r="J198" s="130">
        <f>ROUND(I198*H198,2)</f>
        <v>0</v>
      </c>
      <c r="K198" s="128" t="s">
        <v>128</v>
      </c>
      <c r="L198" s="31"/>
      <c r="M198" s="132" t="s">
        <v>19</v>
      </c>
      <c r="N198" s="133" t="s">
        <v>44</v>
      </c>
      <c r="P198" s="134">
        <f>O198*H198</f>
        <v>0</v>
      </c>
      <c r="Q198" s="134">
        <v>0</v>
      </c>
      <c r="R198" s="134">
        <f>Q198*H198</f>
        <v>0</v>
      </c>
      <c r="S198" s="134">
        <v>0</v>
      </c>
      <c r="T198" s="135">
        <f>S198*H198</f>
        <v>0</v>
      </c>
      <c r="AR198" s="136" t="s">
        <v>129</v>
      </c>
      <c r="AT198" s="136" t="s">
        <v>124</v>
      </c>
      <c r="AU198" s="136" t="s">
        <v>82</v>
      </c>
      <c r="AY198" s="16" t="s">
        <v>122</v>
      </c>
      <c r="BE198" s="137">
        <f>IF(N198="základní",J198,0)</f>
        <v>0</v>
      </c>
      <c r="BF198" s="137">
        <f>IF(N198="snížená",J198,0)</f>
        <v>0</v>
      </c>
      <c r="BG198" s="137">
        <f>IF(N198="zákl. přenesená",J198,0)</f>
        <v>0</v>
      </c>
      <c r="BH198" s="137">
        <f>IF(N198="sníž. přenesená",J198,0)</f>
        <v>0</v>
      </c>
      <c r="BI198" s="137">
        <f>IF(N198="nulová",J198,0)</f>
        <v>0</v>
      </c>
      <c r="BJ198" s="16" t="s">
        <v>12</v>
      </c>
      <c r="BK198" s="137">
        <f>ROUND(I198*H198,2)</f>
        <v>0</v>
      </c>
      <c r="BL198" s="16" t="s">
        <v>129</v>
      </c>
      <c r="BM198" s="136" t="s">
        <v>281</v>
      </c>
    </row>
    <row r="199" spans="2:65" s="1" customFormat="1" x14ac:dyDescent="0.2">
      <c r="B199" s="31"/>
      <c r="D199" s="138" t="s">
        <v>131</v>
      </c>
      <c r="F199" s="139" t="s">
        <v>282</v>
      </c>
      <c r="I199" s="140"/>
      <c r="L199" s="31"/>
      <c r="M199" s="141"/>
      <c r="T199" s="52"/>
      <c r="AT199" s="16" t="s">
        <v>131</v>
      </c>
      <c r="AU199" s="16" t="s">
        <v>82</v>
      </c>
    </row>
    <row r="200" spans="2:65" s="12" customFormat="1" x14ac:dyDescent="0.2">
      <c r="B200" s="142"/>
      <c r="D200" s="143" t="s">
        <v>133</v>
      </c>
      <c r="E200" s="144" t="s">
        <v>19</v>
      </c>
      <c r="F200" s="145" t="s">
        <v>865</v>
      </c>
      <c r="H200" s="146">
        <v>1400</v>
      </c>
      <c r="I200" s="147"/>
      <c r="L200" s="142"/>
      <c r="M200" s="148"/>
      <c r="T200" s="149"/>
      <c r="AT200" s="144" t="s">
        <v>133</v>
      </c>
      <c r="AU200" s="144" t="s">
        <v>82</v>
      </c>
      <c r="AV200" s="12" t="s">
        <v>82</v>
      </c>
      <c r="AW200" s="12" t="s">
        <v>35</v>
      </c>
      <c r="AX200" s="12" t="s">
        <v>73</v>
      </c>
      <c r="AY200" s="144" t="s">
        <v>122</v>
      </c>
    </row>
    <row r="201" spans="2:65" s="12" customFormat="1" x14ac:dyDescent="0.2">
      <c r="B201" s="142"/>
      <c r="D201" s="143" t="s">
        <v>133</v>
      </c>
      <c r="E201" s="144" t="s">
        <v>19</v>
      </c>
      <c r="F201" s="145" t="s">
        <v>866</v>
      </c>
      <c r="H201" s="146">
        <v>370</v>
      </c>
      <c r="I201" s="147"/>
      <c r="L201" s="142"/>
      <c r="M201" s="148"/>
      <c r="T201" s="149"/>
      <c r="AT201" s="144" t="s">
        <v>133</v>
      </c>
      <c r="AU201" s="144" t="s">
        <v>82</v>
      </c>
      <c r="AV201" s="12" t="s">
        <v>82</v>
      </c>
      <c r="AW201" s="12" t="s">
        <v>35</v>
      </c>
      <c r="AX201" s="12" t="s">
        <v>73</v>
      </c>
      <c r="AY201" s="144" t="s">
        <v>122</v>
      </c>
    </row>
    <row r="202" spans="2:65" s="12" customFormat="1" x14ac:dyDescent="0.2">
      <c r="B202" s="142"/>
      <c r="D202" s="143" t="s">
        <v>133</v>
      </c>
      <c r="E202" s="144" t="s">
        <v>19</v>
      </c>
      <c r="F202" s="145" t="s">
        <v>867</v>
      </c>
      <c r="H202" s="146">
        <v>60</v>
      </c>
      <c r="I202" s="147"/>
      <c r="L202" s="142"/>
      <c r="M202" s="148"/>
      <c r="T202" s="149"/>
      <c r="AT202" s="144" t="s">
        <v>133</v>
      </c>
      <c r="AU202" s="144" t="s">
        <v>82</v>
      </c>
      <c r="AV202" s="12" t="s">
        <v>82</v>
      </c>
      <c r="AW202" s="12" t="s">
        <v>35</v>
      </c>
      <c r="AX202" s="12" t="s">
        <v>73</v>
      </c>
      <c r="AY202" s="144" t="s">
        <v>122</v>
      </c>
    </row>
    <row r="203" spans="2:65" s="1" customFormat="1" ht="16.5" customHeight="1" x14ac:dyDescent="0.2">
      <c r="B203" s="31"/>
      <c r="C203" s="156" t="s">
        <v>304</v>
      </c>
      <c r="D203" s="156" t="s">
        <v>250</v>
      </c>
      <c r="E203" s="157" t="s">
        <v>287</v>
      </c>
      <c r="F203" s="158" t="s">
        <v>288</v>
      </c>
      <c r="G203" s="159" t="s">
        <v>220</v>
      </c>
      <c r="H203" s="160">
        <v>293</v>
      </c>
      <c r="I203" s="161"/>
      <c r="J203" s="160">
        <f>ROUND(I203*H203,2)</f>
        <v>0</v>
      </c>
      <c r="K203" s="158" t="s">
        <v>128</v>
      </c>
      <c r="L203" s="162"/>
      <c r="M203" s="163" t="s">
        <v>19</v>
      </c>
      <c r="N203" s="164" t="s">
        <v>44</v>
      </c>
      <c r="P203" s="134">
        <f>O203*H203</f>
        <v>0</v>
      </c>
      <c r="Q203" s="134">
        <v>1</v>
      </c>
      <c r="R203" s="134">
        <f>Q203*H203</f>
        <v>293</v>
      </c>
      <c r="S203" s="134">
        <v>0</v>
      </c>
      <c r="T203" s="135">
        <f>S203*H203</f>
        <v>0</v>
      </c>
      <c r="AR203" s="136" t="s">
        <v>172</v>
      </c>
      <c r="AT203" s="136" t="s">
        <v>250</v>
      </c>
      <c r="AU203" s="136" t="s">
        <v>82</v>
      </c>
      <c r="AY203" s="16" t="s">
        <v>122</v>
      </c>
      <c r="BE203" s="137">
        <f>IF(N203="základní",J203,0)</f>
        <v>0</v>
      </c>
      <c r="BF203" s="137">
        <f>IF(N203="snížená",J203,0)</f>
        <v>0</v>
      </c>
      <c r="BG203" s="137">
        <f>IF(N203="zákl. přenesená",J203,0)</f>
        <v>0</v>
      </c>
      <c r="BH203" s="137">
        <f>IF(N203="sníž. přenesená",J203,0)</f>
        <v>0</v>
      </c>
      <c r="BI203" s="137">
        <f>IF(N203="nulová",J203,0)</f>
        <v>0</v>
      </c>
      <c r="BJ203" s="16" t="s">
        <v>12</v>
      </c>
      <c r="BK203" s="137">
        <f>ROUND(I203*H203,2)</f>
        <v>0</v>
      </c>
      <c r="BL203" s="16" t="s">
        <v>129</v>
      </c>
      <c r="BM203" s="136" t="s">
        <v>868</v>
      </c>
    </row>
    <row r="204" spans="2:65" s="12" customFormat="1" x14ac:dyDescent="0.2">
      <c r="B204" s="142"/>
      <c r="D204" s="143" t="s">
        <v>133</v>
      </c>
      <c r="E204" s="144" t="s">
        <v>19</v>
      </c>
      <c r="F204" s="145" t="s">
        <v>869</v>
      </c>
      <c r="H204" s="146">
        <v>224</v>
      </c>
      <c r="I204" s="147"/>
      <c r="L204" s="142"/>
      <c r="M204" s="148"/>
      <c r="T204" s="149"/>
      <c r="AT204" s="144" t="s">
        <v>133</v>
      </c>
      <c r="AU204" s="144" t="s">
        <v>82</v>
      </c>
      <c r="AV204" s="12" t="s">
        <v>82</v>
      </c>
      <c r="AW204" s="12" t="s">
        <v>35</v>
      </c>
      <c r="AX204" s="12" t="s">
        <v>73</v>
      </c>
      <c r="AY204" s="144" t="s">
        <v>122</v>
      </c>
    </row>
    <row r="205" spans="2:65" s="12" customFormat="1" x14ac:dyDescent="0.2">
      <c r="B205" s="142"/>
      <c r="D205" s="143" t="s">
        <v>133</v>
      </c>
      <c r="E205" s="144" t="s">
        <v>19</v>
      </c>
      <c r="F205" s="145" t="s">
        <v>870</v>
      </c>
      <c r="H205" s="146">
        <v>59</v>
      </c>
      <c r="I205" s="147"/>
      <c r="L205" s="142"/>
      <c r="M205" s="148"/>
      <c r="T205" s="149"/>
      <c r="AT205" s="144" t="s">
        <v>133</v>
      </c>
      <c r="AU205" s="144" t="s">
        <v>82</v>
      </c>
      <c r="AV205" s="12" t="s">
        <v>82</v>
      </c>
      <c r="AW205" s="12" t="s">
        <v>35</v>
      </c>
      <c r="AX205" s="12" t="s">
        <v>73</v>
      </c>
      <c r="AY205" s="144" t="s">
        <v>122</v>
      </c>
    </row>
    <row r="206" spans="2:65" s="12" customFormat="1" x14ac:dyDescent="0.2">
      <c r="B206" s="142"/>
      <c r="D206" s="143" t="s">
        <v>133</v>
      </c>
      <c r="E206" s="144" t="s">
        <v>19</v>
      </c>
      <c r="F206" s="145" t="s">
        <v>871</v>
      </c>
      <c r="H206" s="146">
        <v>10</v>
      </c>
      <c r="I206" s="147"/>
      <c r="L206" s="142"/>
      <c r="M206" s="148"/>
      <c r="T206" s="149"/>
      <c r="AT206" s="144" t="s">
        <v>133</v>
      </c>
      <c r="AU206" s="144" t="s">
        <v>82</v>
      </c>
      <c r="AV206" s="12" t="s">
        <v>82</v>
      </c>
      <c r="AW206" s="12" t="s">
        <v>35</v>
      </c>
      <c r="AX206" s="12" t="s">
        <v>73</v>
      </c>
      <c r="AY206" s="144" t="s">
        <v>122</v>
      </c>
    </row>
    <row r="207" spans="2:65" s="1" customFormat="1" ht="37.9" customHeight="1" x14ac:dyDescent="0.2">
      <c r="B207" s="31"/>
      <c r="C207" s="126" t="s">
        <v>310</v>
      </c>
      <c r="D207" s="126" t="s">
        <v>124</v>
      </c>
      <c r="E207" s="127" t="s">
        <v>294</v>
      </c>
      <c r="F207" s="128" t="s">
        <v>295</v>
      </c>
      <c r="G207" s="129" t="s">
        <v>127</v>
      </c>
      <c r="H207" s="130">
        <v>1830</v>
      </c>
      <c r="I207" s="131"/>
      <c r="J207" s="130">
        <f>ROUND(I207*H207,2)</f>
        <v>0</v>
      </c>
      <c r="K207" s="128" t="s">
        <v>128</v>
      </c>
      <c r="L207" s="31"/>
      <c r="M207" s="132" t="s">
        <v>19</v>
      </c>
      <c r="N207" s="133" t="s">
        <v>44</v>
      </c>
      <c r="P207" s="134">
        <f>O207*H207</f>
        <v>0</v>
      </c>
      <c r="Q207" s="134">
        <v>0</v>
      </c>
      <c r="R207" s="134">
        <f>Q207*H207</f>
        <v>0</v>
      </c>
      <c r="S207" s="134">
        <v>0</v>
      </c>
      <c r="T207" s="135">
        <f>S207*H207</f>
        <v>0</v>
      </c>
      <c r="AR207" s="136" t="s">
        <v>129</v>
      </c>
      <c r="AT207" s="136" t="s">
        <v>124</v>
      </c>
      <c r="AU207" s="136" t="s">
        <v>82</v>
      </c>
      <c r="AY207" s="16" t="s">
        <v>122</v>
      </c>
      <c r="BE207" s="137">
        <f>IF(N207="základní",J207,0)</f>
        <v>0</v>
      </c>
      <c r="BF207" s="137">
        <f>IF(N207="snížená",J207,0)</f>
        <v>0</v>
      </c>
      <c r="BG207" s="137">
        <f>IF(N207="zákl. přenesená",J207,0)</f>
        <v>0</v>
      </c>
      <c r="BH207" s="137">
        <f>IF(N207="sníž. přenesená",J207,0)</f>
        <v>0</v>
      </c>
      <c r="BI207" s="137">
        <f>IF(N207="nulová",J207,0)</f>
        <v>0</v>
      </c>
      <c r="BJ207" s="16" t="s">
        <v>12</v>
      </c>
      <c r="BK207" s="137">
        <f>ROUND(I207*H207,2)</f>
        <v>0</v>
      </c>
      <c r="BL207" s="16" t="s">
        <v>129</v>
      </c>
      <c r="BM207" s="136" t="s">
        <v>296</v>
      </c>
    </row>
    <row r="208" spans="2:65" s="1" customFormat="1" x14ac:dyDescent="0.2">
      <c r="B208" s="31"/>
      <c r="D208" s="138" t="s">
        <v>131</v>
      </c>
      <c r="F208" s="139" t="s">
        <v>297</v>
      </c>
      <c r="I208" s="140"/>
      <c r="L208" s="31"/>
      <c r="M208" s="141"/>
      <c r="T208" s="52"/>
      <c r="AT208" s="16" t="s">
        <v>131</v>
      </c>
      <c r="AU208" s="16" t="s">
        <v>82</v>
      </c>
    </row>
    <row r="209" spans="2:65" s="12" customFormat="1" x14ac:dyDescent="0.2">
      <c r="B209" s="142"/>
      <c r="D209" s="143" t="s">
        <v>133</v>
      </c>
      <c r="E209" s="144" t="s">
        <v>19</v>
      </c>
      <c r="F209" s="145" t="s">
        <v>865</v>
      </c>
      <c r="H209" s="146">
        <v>1400</v>
      </c>
      <c r="I209" s="147"/>
      <c r="L209" s="142"/>
      <c r="M209" s="148"/>
      <c r="T209" s="149"/>
      <c r="AT209" s="144" t="s">
        <v>133</v>
      </c>
      <c r="AU209" s="144" t="s">
        <v>82</v>
      </c>
      <c r="AV209" s="12" t="s">
        <v>82</v>
      </c>
      <c r="AW209" s="12" t="s">
        <v>35</v>
      </c>
      <c r="AX209" s="12" t="s">
        <v>73</v>
      </c>
      <c r="AY209" s="144" t="s">
        <v>122</v>
      </c>
    </row>
    <row r="210" spans="2:65" s="12" customFormat="1" x14ac:dyDescent="0.2">
      <c r="B210" s="142"/>
      <c r="D210" s="143" t="s">
        <v>133</v>
      </c>
      <c r="E210" s="144" t="s">
        <v>19</v>
      </c>
      <c r="F210" s="145" t="s">
        <v>866</v>
      </c>
      <c r="H210" s="146">
        <v>370</v>
      </c>
      <c r="I210" s="147"/>
      <c r="L210" s="142"/>
      <c r="M210" s="148"/>
      <c r="T210" s="149"/>
      <c r="AT210" s="144" t="s">
        <v>133</v>
      </c>
      <c r="AU210" s="144" t="s">
        <v>82</v>
      </c>
      <c r="AV210" s="12" t="s">
        <v>82</v>
      </c>
      <c r="AW210" s="12" t="s">
        <v>35</v>
      </c>
      <c r="AX210" s="12" t="s">
        <v>73</v>
      </c>
      <c r="AY210" s="144" t="s">
        <v>122</v>
      </c>
    </row>
    <row r="211" spans="2:65" s="12" customFormat="1" x14ac:dyDescent="0.2">
      <c r="B211" s="142"/>
      <c r="D211" s="143" t="s">
        <v>133</v>
      </c>
      <c r="E211" s="144" t="s">
        <v>19</v>
      </c>
      <c r="F211" s="145" t="s">
        <v>867</v>
      </c>
      <c r="H211" s="146">
        <v>60</v>
      </c>
      <c r="I211" s="147"/>
      <c r="L211" s="142"/>
      <c r="M211" s="148"/>
      <c r="T211" s="149"/>
      <c r="AT211" s="144" t="s">
        <v>133</v>
      </c>
      <c r="AU211" s="144" t="s">
        <v>82</v>
      </c>
      <c r="AV211" s="12" t="s">
        <v>82</v>
      </c>
      <c r="AW211" s="12" t="s">
        <v>35</v>
      </c>
      <c r="AX211" s="12" t="s">
        <v>73</v>
      </c>
      <c r="AY211" s="144" t="s">
        <v>122</v>
      </c>
    </row>
    <row r="212" spans="2:65" s="1" customFormat="1" ht="16.5" customHeight="1" x14ac:dyDescent="0.2">
      <c r="B212" s="31"/>
      <c r="C212" s="156" t="s">
        <v>319</v>
      </c>
      <c r="D212" s="156" t="s">
        <v>250</v>
      </c>
      <c r="E212" s="157" t="s">
        <v>299</v>
      </c>
      <c r="F212" s="158" t="s">
        <v>300</v>
      </c>
      <c r="G212" s="159" t="s">
        <v>301</v>
      </c>
      <c r="H212" s="160">
        <v>37</v>
      </c>
      <c r="I212" s="161"/>
      <c r="J212" s="160">
        <f>ROUND(I212*H212,2)</f>
        <v>0</v>
      </c>
      <c r="K212" s="158" t="s">
        <v>128</v>
      </c>
      <c r="L212" s="162"/>
      <c r="M212" s="163" t="s">
        <v>19</v>
      </c>
      <c r="N212" s="164" t="s">
        <v>44</v>
      </c>
      <c r="P212" s="134">
        <f>O212*H212</f>
        <v>0</v>
      </c>
      <c r="Q212" s="134">
        <v>1E-3</v>
      </c>
      <c r="R212" s="134">
        <f>Q212*H212</f>
        <v>3.6999999999999998E-2</v>
      </c>
      <c r="S212" s="134">
        <v>0</v>
      </c>
      <c r="T212" s="135">
        <f>S212*H212</f>
        <v>0</v>
      </c>
      <c r="AR212" s="136" t="s">
        <v>172</v>
      </c>
      <c r="AT212" s="136" t="s">
        <v>250</v>
      </c>
      <c r="AU212" s="136" t="s">
        <v>82</v>
      </c>
      <c r="AY212" s="16" t="s">
        <v>122</v>
      </c>
      <c r="BE212" s="137">
        <f>IF(N212="základní",J212,0)</f>
        <v>0</v>
      </c>
      <c r="BF212" s="137">
        <f>IF(N212="snížená",J212,0)</f>
        <v>0</v>
      </c>
      <c r="BG212" s="137">
        <f>IF(N212="zákl. přenesená",J212,0)</f>
        <v>0</v>
      </c>
      <c r="BH212" s="137">
        <f>IF(N212="sníž. přenesená",J212,0)</f>
        <v>0</v>
      </c>
      <c r="BI212" s="137">
        <f>IF(N212="nulová",J212,0)</f>
        <v>0</v>
      </c>
      <c r="BJ212" s="16" t="s">
        <v>12</v>
      </c>
      <c r="BK212" s="137">
        <f>ROUND(I212*H212,2)</f>
        <v>0</v>
      </c>
      <c r="BL212" s="16" t="s">
        <v>129</v>
      </c>
      <c r="BM212" s="136" t="s">
        <v>302</v>
      </c>
    </row>
    <row r="213" spans="2:65" s="12" customFormat="1" x14ac:dyDescent="0.2">
      <c r="B213" s="142"/>
      <c r="D213" s="143" t="s">
        <v>133</v>
      </c>
      <c r="F213" s="145" t="s">
        <v>872</v>
      </c>
      <c r="H213" s="146">
        <v>37</v>
      </c>
      <c r="I213" s="147"/>
      <c r="L213" s="142"/>
      <c r="M213" s="148"/>
      <c r="T213" s="149"/>
      <c r="AT213" s="144" t="s">
        <v>133</v>
      </c>
      <c r="AU213" s="144" t="s">
        <v>82</v>
      </c>
      <c r="AV213" s="12" t="s">
        <v>82</v>
      </c>
      <c r="AW213" s="12" t="s">
        <v>4</v>
      </c>
      <c r="AX213" s="12" t="s">
        <v>12</v>
      </c>
      <c r="AY213" s="144" t="s">
        <v>122</v>
      </c>
    </row>
    <row r="214" spans="2:65" s="1" customFormat="1" ht="33" customHeight="1" x14ac:dyDescent="0.2">
      <c r="B214" s="31"/>
      <c r="C214" s="126" t="s">
        <v>325</v>
      </c>
      <c r="D214" s="126" t="s">
        <v>124</v>
      </c>
      <c r="E214" s="127" t="s">
        <v>305</v>
      </c>
      <c r="F214" s="128" t="s">
        <v>306</v>
      </c>
      <c r="G214" s="129" t="s">
        <v>127</v>
      </c>
      <c r="H214" s="130">
        <v>1830</v>
      </c>
      <c r="I214" s="131"/>
      <c r="J214" s="130">
        <f>ROUND(I214*H214,2)</f>
        <v>0</v>
      </c>
      <c r="K214" s="128" t="s">
        <v>128</v>
      </c>
      <c r="L214" s="31"/>
      <c r="M214" s="132" t="s">
        <v>19</v>
      </c>
      <c r="N214" s="133" t="s">
        <v>44</v>
      </c>
      <c r="P214" s="134">
        <f>O214*H214</f>
        <v>0</v>
      </c>
      <c r="Q214" s="134">
        <v>0</v>
      </c>
      <c r="R214" s="134">
        <f>Q214*H214</f>
        <v>0</v>
      </c>
      <c r="S214" s="134">
        <v>0</v>
      </c>
      <c r="T214" s="135">
        <f>S214*H214</f>
        <v>0</v>
      </c>
      <c r="AR214" s="136" t="s">
        <v>129</v>
      </c>
      <c r="AT214" s="136" t="s">
        <v>124</v>
      </c>
      <c r="AU214" s="136" t="s">
        <v>82</v>
      </c>
      <c r="AY214" s="16" t="s">
        <v>122</v>
      </c>
      <c r="BE214" s="137">
        <f>IF(N214="základní",J214,0)</f>
        <v>0</v>
      </c>
      <c r="BF214" s="137">
        <f>IF(N214="snížená",J214,0)</f>
        <v>0</v>
      </c>
      <c r="BG214" s="137">
        <f>IF(N214="zákl. přenesená",J214,0)</f>
        <v>0</v>
      </c>
      <c r="BH214" s="137">
        <f>IF(N214="sníž. přenesená",J214,0)</f>
        <v>0</v>
      </c>
      <c r="BI214" s="137">
        <f>IF(N214="nulová",J214,0)</f>
        <v>0</v>
      </c>
      <c r="BJ214" s="16" t="s">
        <v>12</v>
      </c>
      <c r="BK214" s="137">
        <f>ROUND(I214*H214,2)</f>
        <v>0</v>
      </c>
      <c r="BL214" s="16" t="s">
        <v>129</v>
      </c>
      <c r="BM214" s="136" t="s">
        <v>307</v>
      </c>
    </row>
    <row r="215" spans="2:65" s="1" customFormat="1" x14ac:dyDescent="0.2">
      <c r="B215" s="31"/>
      <c r="D215" s="138" t="s">
        <v>131</v>
      </c>
      <c r="F215" s="139" t="s">
        <v>308</v>
      </c>
      <c r="I215" s="140"/>
      <c r="L215" s="31"/>
      <c r="M215" s="141"/>
      <c r="T215" s="52"/>
      <c r="AT215" s="16" t="s">
        <v>131</v>
      </c>
      <c r="AU215" s="16" t="s">
        <v>82</v>
      </c>
    </row>
    <row r="216" spans="2:65" s="12" customFormat="1" x14ac:dyDescent="0.2">
      <c r="B216" s="142"/>
      <c r="D216" s="143" t="s">
        <v>133</v>
      </c>
      <c r="E216" s="144" t="s">
        <v>19</v>
      </c>
      <c r="F216" s="145" t="s">
        <v>865</v>
      </c>
      <c r="H216" s="146">
        <v>1400</v>
      </c>
      <c r="I216" s="147"/>
      <c r="L216" s="142"/>
      <c r="M216" s="148"/>
      <c r="T216" s="149"/>
      <c r="AT216" s="144" t="s">
        <v>133</v>
      </c>
      <c r="AU216" s="144" t="s">
        <v>82</v>
      </c>
      <c r="AV216" s="12" t="s">
        <v>82</v>
      </c>
      <c r="AW216" s="12" t="s">
        <v>35</v>
      </c>
      <c r="AX216" s="12" t="s">
        <v>73</v>
      </c>
      <c r="AY216" s="144" t="s">
        <v>122</v>
      </c>
    </row>
    <row r="217" spans="2:65" s="12" customFormat="1" x14ac:dyDescent="0.2">
      <c r="B217" s="142"/>
      <c r="D217" s="143" t="s">
        <v>133</v>
      </c>
      <c r="E217" s="144" t="s">
        <v>19</v>
      </c>
      <c r="F217" s="145" t="s">
        <v>866</v>
      </c>
      <c r="H217" s="146">
        <v>370</v>
      </c>
      <c r="I217" s="147"/>
      <c r="L217" s="142"/>
      <c r="M217" s="148"/>
      <c r="T217" s="149"/>
      <c r="AT217" s="144" t="s">
        <v>133</v>
      </c>
      <c r="AU217" s="144" t="s">
        <v>82</v>
      </c>
      <c r="AV217" s="12" t="s">
        <v>82</v>
      </c>
      <c r="AW217" s="12" t="s">
        <v>35</v>
      </c>
      <c r="AX217" s="12" t="s">
        <v>73</v>
      </c>
      <c r="AY217" s="144" t="s">
        <v>122</v>
      </c>
    </row>
    <row r="218" spans="2:65" s="12" customFormat="1" x14ac:dyDescent="0.2">
      <c r="B218" s="142"/>
      <c r="D218" s="143" t="s">
        <v>133</v>
      </c>
      <c r="E218" s="144" t="s">
        <v>19</v>
      </c>
      <c r="F218" s="145" t="s">
        <v>867</v>
      </c>
      <c r="H218" s="146">
        <v>60</v>
      </c>
      <c r="I218" s="147"/>
      <c r="L218" s="142"/>
      <c r="M218" s="148"/>
      <c r="T218" s="149"/>
      <c r="AT218" s="144" t="s">
        <v>133</v>
      </c>
      <c r="AU218" s="144" t="s">
        <v>82</v>
      </c>
      <c r="AV218" s="12" t="s">
        <v>82</v>
      </c>
      <c r="AW218" s="12" t="s">
        <v>35</v>
      </c>
      <c r="AX218" s="12" t="s">
        <v>73</v>
      </c>
      <c r="AY218" s="144" t="s">
        <v>122</v>
      </c>
    </row>
    <row r="219" spans="2:65" s="11" customFormat="1" ht="22.9" customHeight="1" x14ac:dyDescent="0.2">
      <c r="B219" s="114"/>
      <c r="D219" s="115" t="s">
        <v>72</v>
      </c>
      <c r="E219" s="124" t="s">
        <v>140</v>
      </c>
      <c r="F219" s="124" t="s">
        <v>873</v>
      </c>
      <c r="I219" s="117"/>
      <c r="J219" s="125">
        <f>BK219</f>
        <v>0</v>
      </c>
      <c r="L219" s="114"/>
      <c r="M219" s="119"/>
      <c r="P219" s="120">
        <f>SUM(P220:P227)</f>
        <v>0</v>
      </c>
      <c r="R219" s="120">
        <f>SUM(R220:R227)</f>
        <v>9.8620999999999999</v>
      </c>
      <c r="T219" s="121">
        <f>SUM(T220:T227)</f>
        <v>0</v>
      </c>
      <c r="AR219" s="115" t="s">
        <v>12</v>
      </c>
      <c r="AT219" s="122" t="s">
        <v>72</v>
      </c>
      <c r="AU219" s="122" t="s">
        <v>12</v>
      </c>
      <c r="AY219" s="115" t="s">
        <v>122</v>
      </c>
      <c r="BK219" s="123">
        <f>SUM(BK220:BK227)</f>
        <v>0</v>
      </c>
    </row>
    <row r="220" spans="2:65" s="1" customFormat="1" ht="33" customHeight="1" x14ac:dyDescent="0.2">
      <c r="B220" s="31"/>
      <c r="C220" s="126" t="s">
        <v>331</v>
      </c>
      <c r="D220" s="126" t="s">
        <v>124</v>
      </c>
      <c r="E220" s="127" t="s">
        <v>874</v>
      </c>
      <c r="F220" s="128" t="s">
        <v>875</v>
      </c>
      <c r="G220" s="129" t="s">
        <v>148</v>
      </c>
      <c r="H220" s="130">
        <v>16</v>
      </c>
      <c r="I220" s="131"/>
      <c r="J220" s="130">
        <f>ROUND(I220*H220,2)</f>
        <v>0</v>
      </c>
      <c r="K220" s="128" t="s">
        <v>128</v>
      </c>
      <c r="L220" s="31"/>
      <c r="M220" s="132" t="s">
        <v>19</v>
      </c>
      <c r="N220" s="133" t="s">
        <v>44</v>
      </c>
      <c r="P220" s="134">
        <f>O220*H220</f>
        <v>0</v>
      </c>
      <c r="Q220" s="134">
        <v>0.24127000000000001</v>
      </c>
      <c r="R220" s="134">
        <f>Q220*H220</f>
        <v>3.8603200000000002</v>
      </c>
      <c r="S220" s="134">
        <v>0</v>
      </c>
      <c r="T220" s="135">
        <f>S220*H220</f>
        <v>0</v>
      </c>
      <c r="AR220" s="136" t="s">
        <v>129</v>
      </c>
      <c r="AT220" s="136" t="s">
        <v>124</v>
      </c>
      <c r="AU220" s="136" t="s">
        <v>82</v>
      </c>
      <c r="AY220" s="16" t="s">
        <v>122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6" t="s">
        <v>12</v>
      </c>
      <c r="BK220" s="137">
        <f>ROUND(I220*H220,2)</f>
        <v>0</v>
      </c>
      <c r="BL220" s="16" t="s">
        <v>129</v>
      </c>
      <c r="BM220" s="136" t="s">
        <v>876</v>
      </c>
    </row>
    <row r="221" spans="2:65" s="1" customFormat="1" x14ac:dyDescent="0.2">
      <c r="B221" s="31"/>
      <c r="D221" s="138" t="s">
        <v>131</v>
      </c>
      <c r="F221" s="139" t="s">
        <v>877</v>
      </c>
      <c r="I221" s="140"/>
      <c r="L221" s="31"/>
      <c r="M221" s="141"/>
      <c r="T221" s="52"/>
      <c r="AT221" s="16" t="s">
        <v>131</v>
      </c>
      <c r="AU221" s="16" t="s">
        <v>82</v>
      </c>
    </row>
    <row r="222" spans="2:65" s="12" customFormat="1" x14ac:dyDescent="0.2">
      <c r="B222" s="142"/>
      <c r="D222" s="143" t="s">
        <v>133</v>
      </c>
      <c r="E222" s="144" t="s">
        <v>19</v>
      </c>
      <c r="F222" s="145" t="s">
        <v>878</v>
      </c>
      <c r="H222" s="146">
        <v>16</v>
      </c>
      <c r="I222" s="147"/>
      <c r="L222" s="142"/>
      <c r="M222" s="148"/>
      <c r="T222" s="149"/>
      <c r="AT222" s="144" t="s">
        <v>133</v>
      </c>
      <c r="AU222" s="144" t="s">
        <v>82</v>
      </c>
      <c r="AV222" s="12" t="s">
        <v>82</v>
      </c>
      <c r="AW222" s="12" t="s">
        <v>35</v>
      </c>
      <c r="AX222" s="12" t="s">
        <v>12</v>
      </c>
      <c r="AY222" s="144" t="s">
        <v>122</v>
      </c>
    </row>
    <row r="223" spans="2:65" s="1" customFormat="1" ht="24.2" customHeight="1" x14ac:dyDescent="0.2">
      <c r="B223" s="31"/>
      <c r="C223" s="156" t="s">
        <v>335</v>
      </c>
      <c r="D223" s="156" t="s">
        <v>250</v>
      </c>
      <c r="E223" s="157" t="s">
        <v>879</v>
      </c>
      <c r="F223" s="158" t="s">
        <v>880</v>
      </c>
      <c r="G223" s="159" t="s">
        <v>328</v>
      </c>
      <c r="H223" s="160">
        <v>91</v>
      </c>
      <c r="I223" s="161"/>
      <c r="J223" s="160">
        <f>ROUND(I223*H223,2)</f>
        <v>0</v>
      </c>
      <c r="K223" s="158" t="s">
        <v>128</v>
      </c>
      <c r="L223" s="162"/>
      <c r="M223" s="163" t="s">
        <v>19</v>
      </c>
      <c r="N223" s="164" t="s">
        <v>44</v>
      </c>
      <c r="P223" s="134">
        <f>O223*H223</f>
        <v>0</v>
      </c>
      <c r="Q223" s="134">
        <v>6.1499999999999999E-2</v>
      </c>
      <c r="R223" s="134">
        <f>Q223*H223</f>
        <v>5.5964999999999998</v>
      </c>
      <c r="S223" s="134">
        <v>0</v>
      </c>
      <c r="T223" s="135">
        <f>S223*H223</f>
        <v>0</v>
      </c>
      <c r="AR223" s="136" t="s">
        <v>172</v>
      </c>
      <c r="AT223" s="136" t="s">
        <v>250</v>
      </c>
      <c r="AU223" s="136" t="s">
        <v>82</v>
      </c>
      <c r="AY223" s="16" t="s">
        <v>122</v>
      </c>
      <c r="BE223" s="137">
        <f>IF(N223="základní",J223,0)</f>
        <v>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6" t="s">
        <v>12</v>
      </c>
      <c r="BK223" s="137">
        <f>ROUND(I223*H223,2)</f>
        <v>0</v>
      </c>
      <c r="BL223" s="16" t="s">
        <v>129</v>
      </c>
      <c r="BM223" s="136" t="s">
        <v>881</v>
      </c>
    </row>
    <row r="224" spans="2:65" s="12" customFormat="1" x14ac:dyDescent="0.2">
      <c r="B224" s="142"/>
      <c r="D224" s="143" t="s">
        <v>133</v>
      </c>
      <c r="F224" s="145" t="s">
        <v>882</v>
      </c>
      <c r="H224" s="146">
        <v>91</v>
      </c>
      <c r="I224" s="147"/>
      <c r="L224" s="142"/>
      <c r="M224" s="148"/>
      <c r="T224" s="149"/>
      <c r="AT224" s="144" t="s">
        <v>133</v>
      </c>
      <c r="AU224" s="144" t="s">
        <v>82</v>
      </c>
      <c r="AV224" s="12" t="s">
        <v>82</v>
      </c>
      <c r="AW224" s="12" t="s">
        <v>4</v>
      </c>
      <c r="AX224" s="12" t="s">
        <v>12</v>
      </c>
      <c r="AY224" s="144" t="s">
        <v>122</v>
      </c>
    </row>
    <row r="225" spans="2:65" s="1" customFormat="1" ht="49.15" customHeight="1" x14ac:dyDescent="0.2">
      <c r="B225" s="31"/>
      <c r="C225" s="126" t="s">
        <v>341</v>
      </c>
      <c r="D225" s="126" t="s">
        <v>124</v>
      </c>
      <c r="E225" s="127" t="s">
        <v>883</v>
      </c>
      <c r="F225" s="128" t="s">
        <v>884</v>
      </c>
      <c r="G225" s="129" t="s">
        <v>148</v>
      </c>
      <c r="H225" s="130">
        <v>16</v>
      </c>
      <c r="I225" s="131"/>
      <c r="J225" s="130">
        <f>ROUND(I225*H225,2)</f>
        <v>0</v>
      </c>
      <c r="K225" s="128" t="s">
        <v>128</v>
      </c>
      <c r="L225" s="31"/>
      <c r="M225" s="132" t="s">
        <v>19</v>
      </c>
      <c r="N225" s="133" t="s">
        <v>44</v>
      </c>
      <c r="P225" s="134">
        <f>O225*H225</f>
        <v>0</v>
      </c>
      <c r="Q225" s="134">
        <v>2.5329999999999998E-2</v>
      </c>
      <c r="R225" s="134">
        <f>Q225*H225</f>
        <v>0.40527999999999997</v>
      </c>
      <c r="S225" s="134">
        <v>0</v>
      </c>
      <c r="T225" s="135">
        <f>S225*H225</f>
        <v>0</v>
      </c>
      <c r="AR225" s="136" t="s">
        <v>129</v>
      </c>
      <c r="AT225" s="136" t="s">
        <v>124</v>
      </c>
      <c r="AU225" s="136" t="s">
        <v>82</v>
      </c>
      <c r="AY225" s="16" t="s">
        <v>122</v>
      </c>
      <c r="BE225" s="137">
        <f>IF(N225="základní",J225,0)</f>
        <v>0</v>
      </c>
      <c r="BF225" s="137">
        <f>IF(N225="snížená",J225,0)</f>
        <v>0</v>
      </c>
      <c r="BG225" s="137">
        <f>IF(N225="zákl. přenesená",J225,0)</f>
        <v>0</v>
      </c>
      <c r="BH225" s="137">
        <f>IF(N225="sníž. přenesená",J225,0)</f>
        <v>0</v>
      </c>
      <c r="BI225" s="137">
        <f>IF(N225="nulová",J225,0)</f>
        <v>0</v>
      </c>
      <c r="BJ225" s="16" t="s">
        <v>12</v>
      </c>
      <c r="BK225" s="137">
        <f>ROUND(I225*H225,2)</f>
        <v>0</v>
      </c>
      <c r="BL225" s="16" t="s">
        <v>129</v>
      </c>
      <c r="BM225" s="136" t="s">
        <v>885</v>
      </c>
    </row>
    <row r="226" spans="2:65" s="1" customFormat="1" x14ac:dyDescent="0.2">
      <c r="B226" s="31"/>
      <c r="D226" s="138" t="s">
        <v>131</v>
      </c>
      <c r="F226" s="139" t="s">
        <v>886</v>
      </c>
      <c r="I226" s="140"/>
      <c r="L226" s="31"/>
      <c r="M226" s="141"/>
      <c r="T226" s="52"/>
      <c r="AT226" s="16" t="s">
        <v>131</v>
      </c>
      <c r="AU226" s="16" t="s">
        <v>82</v>
      </c>
    </row>
    <row r="227" spans="2:65" s="12" customFormat="1" x14ac:dyDescent="0.2">
      <c r="B227" s="142"/>
      <c r="D227" s="143" t="s">
        <v>133</v>
      </c>
      <c r="E227" s="144" t="s">
        <v>19</v>
      </c>
      <c r="F227" s="145" t="s">
        <v>878</v>
      </c>
      <c r="H227" s="146">
        <v>16</v>
      </c>
      <c r="I227" s="147"/>
      <c r="L227" s="142"/>
      <c r="M227" s="148"/>
      <c r="T227" s="149"/>
      <c r="AT227" s="144" t="s">
        <v>133</v>
      </c>
      <c r="AU227" s="144" t="s">
        <v>82</v>
      </c>
      <c r="AV227" s="12" t="s">
        <v>82</v>
      </c>
      <c r="AW227" s="12" t="s">
        <v>35</v>
      </c>
      <c r="AX227" s="12" t="s">
        <v>12</v>
      </c>
      <c r="AY227" s="144" t="s">
        <v>122</v>
      </c>
    </row>
    <row r="228" spans="2:65" s="11" customFormat="1" ht="22.9" customHeight="1" x14ac:dyDescent="0.2">
      <c r="B228" s="114"/>
      <c r="D228" s="115" t="s">
        <v>72</v>
      </c>
      <c r="E228" s="124" t="s">
        <v>129</v>
      </c>
      <c r="F228" s="124" t="s">
        <v>318</v>
      </c>
      <c r="I228" s="117"/>
      <c r="J228" s="125">
        <f>BK228</f>
        <v>0</v>
      </c>
      <c r="L228" s="114"/>
      <c r="M228" s="119"/>
      <c r="P228" s="120">
        <f>SUM(P229:P236)</f>
        <v>0</v>
      </c>
      <c r="R228" s="120">
        <f>SUM(R229:R236)</f>
        <v>0.8109599999999999</v>
      </c>
      <c r="T228" s="121">
        <f>SUM(T229:T236)</f>
        <v>0</v>
      </c>
      <c r="AR228" s="115" t="s">
        <v>12</v>
      </c>
      <c r="AT228" s="122" t="s">
        <v>72</v>
      </c>
      <c r="AU228" s="122" t="s">
        <v>12</v>
      </c>
      <c r="AY228" s="115" t="s">
        <v>122</v>
      </c>
      <c r="BK228" s="123">
        <f>SUM(BK229:BK236)</f>
        <v>0</v>
      </c>
    </row>
    <row r="229" spans="2:65" s="1" customFormat="1" ht="33" customHeight="1" x14ac:dyDescent="0.2">
      <c r="B229" s="31"/>
      <c r="C229" s="126" t="s">
        <v>350</v>
      </c>
      <c r="D229" s="126" t="s">
        <v>124</v>
      </c>
      <c r="E229" s="127" t="s">
        <v>320</v>
      </c>
      <c r="F229" s="128" t="s">
        <v>321</v>
      </c>
      <c r="G229" s="129" t="s">
        <v>155</v>
      </c>
      <c r="H229" s="130">
        <v>3</v>
      </c>
      <c r="I229" s="131"/>
      <c r="J229" s="130">
        <f>ROUND(I229*H229,2)</f>
        <v>0</v>
      </c>
      <c r="K229" s="128" t="s">
        <v>128</v>
      </c>
      <c r="L229" s="31"/>
      <c r="M229" s="132" t="s">
        <v>19</v>
      </c>
      <c r="N229" s="133" t="s">
        <v>44</v>
      </c>
      <c r="P229" s="134">
        <f>O229*H229</f>
        <v>0</v>
      </c>
      <c r="Q229" s="134">
        <v>0</v>
      </c>
      <c r="R229" s="134">
        <f>Q229*H229</f>
        <v>0</v>
      </c>
      <c r="S229" s="134">
        <v>0</v>
      </c>
      <c r="T229" s="135">
        <f>S229*H229</f>
        <v>0</v>
      </c>
      <c r="AR229" s="136" t="s">
        <v>129</v>
      </c>
      <c r="AT229" s="136" t="s">
        <v>124</v>
      </c>
      <c r="AU229" s="136" t="s">
        <v>82</v>
      </c>
      <c r="AY229" s="16" t="s">
        <v>122</v>
      </c>
      <c r="BE229" s="137">
        <f>IF(N229="základní",J229,0)</f>
        <v>0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6" t="s">
        <v>12</v>
      </c>
      <c r="BK229" s="137">
        <f>ROUND(I229*H229,2)</f>
        <v>0</v>
      </c>
      <c r="BL229" s="16" t="s">
        <v>129</v>
      </c>
      <c r="BM229" s="136" t="s">
        <v>322</v>
      </c>
    </row>
    <row r="230" spans="2:65" s="1" customFormat="1" x14ac:dyDescent="0.2">
      <c r="B230" s="31"/>
      <c r="D230" s="138" t="s">
        <v>131</v>
      </c>
      <c r="F230" s="139" t="s">
        <v>323</v>
      </c>
      <c r="I230" s="140"/>
      <c r="L230" s="31"/>
      <c r="M230" s="141"/>
      <c r="T230" s="52"/>
      <c r="AT230" s="16" t="s">
        <v>131</v>
      </c>
      <c r="AU230" s="16" t="s">
        <v>82</v>
      </c>
    </row>
    <row r="231" spans="2:65" s="12" customFormat="1" x14ac:dyDescent="0.2">
      <c r="B231" s="142"/>
      <c r="D231" s="143" t="s">
        <v>133</v>
      </c>
      <c r="E231" s="144" t="s">
        <v>19</v>
      </c>
      <c r="F231" s="145" t="s">
        <v>887</v>
      </c>
      <c r="H231" s="146">
        <v>3</v>
      </c>
      <c r="I231" s="147"/>
      <c r="L231" s="142"/>
      <c r="M231" s="148"/>
      <c r="T231" s="149"/>
      <c r="AT231" s="144" t="s">
        <v>133</v>
      </c>
      <c r="AU231" s="144" t="s">
        <v>82</v>
      </c>
      <c r="AV231" s="12" t="s">
        <v>82</v>
      </c>
      <c r="AW231" s="12" t="s">
        <v>35</v>
      </c>
      <c r="AX231" s="12" t="s">
        <v>73</v>
      </c>
      <c r="AY231" s="144" t="s">
        <v>122</v>
      </c>
    </row>
    <row r="232" spans="2:65" s="1" customFormat="1" ht="24.2" customHeight="1" x14ac:dyDescent="0.2">
      <c r="B232" s="31"/>
      <c r="C232" s="126" t="s">
        <v>355</v>
      </c>
      <c r="D232" s="126" t="s">
        <v>124</v>
      </c>
      <c r="E232" s="127" t="s">
        <v>326</v>
      </c>
      <c r="F232" s="128" t="s">
        <v>327</v>
      </c>
      <c r="G232" s="129" t="s">
        <v>328</v>
      </c>
      <c r="H232" s="130">
        <v>4</v>
      </c>
      <c r="I232" s="131"/>
      <c r="J232" s="130">
        <f>ROUND(I232*H232,2)</f>
        <v>0</v>
      </c>
      <c r="K232" s="128" t="s">
        <v>128</v>
      </c>
      <c r="L232" s="31"/>
      <c r="M232" s="132" t="s">
        <v>19</v>
      </c>
      <c r="N232" s="133" t="s">
        <v>44</v>
      </c>
      <c r="P232" s="134">
        <f>O232*H232</f>
        <v>0</v>
      </c>
      <c r="Q232" s="134">
        <v>8.7419999999999998E-2</v>
      </c>
      <c r="R232" s="134">
        <f>Q232*H232</f>
        <v>0.34967999999999999</v>
      </c>
      <c r="S232" s="134">
        <v>0</v>
      </c>
      <c r="T232" s="135">
        <f>S232*H232</f>
        <v>0</v>
      </c>
      <c r="AR232" s="136" t="s">
        <v>129</v>
      </c>
      <c r="AT232" s="136" t="s">
        <v>124</v>
      </c>
      <c r="AU232" s="136" t="s">
        <v>82</v>
      </c>
      <c r="AY232" s="16" t="s">
        <v>122</v>
      </c>
      <c r="BE232" s="137">
        <f>IF(N232="základní",J232,0)</f>
        <v>0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6" t="s">
        <v>12</v>
      </c>
      <c r="BK232" s="137">
        <f>ROUND(I232*H232,2)</f>
        <v>0</v>
      </c>
      <c r="BL232" s="16" t="s">
        <v>129</v>
      </c>
      <c r="BM232" s="136" t="s">
        <v>329</v>
      </c>
    </row>
    <row r="233" spans="2:65" s="1" customFormat="1" x14ac:dyDescent="0.2">
      <c r="B233" s="31"/>
      <c r="D233" s="138" t="s">
        <v>131</v>
      </c>
      <c r="F233" s="139" t="s">
        <v>330</v>
      </c>
      <c r="I233" s="140"/>
      <c r="L233" s="31"/>
      <c r="M233" s="141"/>
      <c r="T233" s="52"/>
      <c r="AT233" s="16" t="s">
        <v>131</v>
      </c>
      <c r="AU233" s="16" t="s">
        <v>82</v>
      </c>
    </row>
    <row r="234" spans="2:65" s="1" customFormat="1" ht="24.2" customHeight="1" x14ac:dyDescent="0.2">
      <c r="B234" s="31"/>
      <c r="C234" s="156" t="s">
        <v>361</v>
      </c>
      <c r="D234" s="156" t="s">
        <v>250</v>
      </c>
      <c r="E234" s="157" t="s">
        <v>332</v>
      </c>
      <c r="F234" s="158" t="s">
        <v>333</v>
      </c>
      <c r="G234" s="159" t="s">
        <v>328</v>
      </c>
      <c r="H234" s="160">
        <v>4</v>
      </c>
      <c r="I234" s="161"/>
      <c r="J234" s="160">
        <f>ROUND(I234*H234,2)</f>
        <v>0</v>
      </c>
      <c r="K234" s="158" t="s">
        <v>128</v>
      </c>
      <c r="L234" s="162"/>
      <c r="M234" s="163" t="s">
        <v>19</v>
      </c>
      <c r="N234" s="164" t="s">
        <v>44</v>
      </c>
      <c r="P234" s="134">
        <f>O234*H234</f>
        <v>0</v>
      </c>
      <c r="Q234" s="134">
        <v>2.7E-2</v>
      </c>
      <c r="R234" s="134">
        <f>Q234*H234</f>
        <v>0.108</v>
      </c>
      <c r="S234" s="134">
        <v>0</v>
      </c>
      <c r="T234" s="135">
        <f>S234*H234</f>
        <v>0</v>
      </c>
      <c r="AR234" s="136" t="s">
        <v>172</v>
      </c>
      <c r="AT234" s="136" t="s">
        <v>250</v>
      </c>
      <c r="AU234" s="136" t="s">
        <v>82</v>
      </c>
      <c r="AY234" s="16" t="s">
        <v>122</v>
      </c>
      <c r="BE234" s="137">
        <f>IF(N234="základní",J234,0)</f>
        <v>0</v>
      </c>
      <c r="BF234" s="137">
        <f>IF(N234="snížená",J234,0)</f>
        <v>0</v>
      </c>
      <c r="BG234" s="137">
        <f>IF(N234="zákl. přenesená",J234,0)</f>
        <v>0</v>
      </c>
      <c r="BH234" s="137">
        <f>IF(N234="sníž. přenesená",J234,0)</f>
        <v>0</v>
      </c>
      <c r="BI234" s="137">
        <f>IF(N234="nulová",J234,0)</f>
        <v>0</v>
      </c>
      <c r="BJ234" s="16" t="s">
        <v>12</v>
      </c>
      <c r="BK234" s="137">
        <f>ROUND(I234*H234,2)</f>
        <v>0</v>
      </c>
      <c r="BL234" s="16" t="s">
        <v>129</v>
      </c>
      <c r="BM234" s="136" t="s">
        <v>334</v>
      </c>
    </row>
    <row r="235" spans="2:65" s="1" customFormat="1" ht="37.9" customHeight="1" x14ac:dyDescent="0.2">
      <c r="B235" s="31"/>
      <c r="C235" s="126" t="s">
        <v>367</v>
      </c>
      <c r="D235" s="126" t="s">
        <v>124</v>
      </c>
      <c r="E235" s="127" t="s">
        <v>336</v>
      </c>
      <c r="F235" s="128" t="s">
        <v>337</v>
      </c>
      <c r="G235" s="129" t="s">
        <v>328</v>
      </c>
      <c r="H235" s="130">
        <v>4</v>
      </c>
      <c r="I235" s="131"/>
      <c r="J235" s="130">
        <f>ROUND(I235*H235,2)</f>
        <v>0</v>
      </c>
      <c r="K235" s="128" t="s">
        <v>128</v>
      </c>
      <c r="L235" s="31"/>
      <c r="M235" s="132" t="s">
        <v>19</v>
      </c>
      <c r="N235" s="133" t="s">
        <v>44</v>
      </c>
      <c r="P235" s="134">
        <f>O235*H235</f>
        <v>0</v>
      </c>
      <c r="Q235" s="134">
        <v>8.8319999999999996E-2</v>
      </c>
      <c r="R235" s="134">
        <f>Q235*H235</f>
        <v>0.35327999999999998</v>
      </c>
      <c r="S235" s="134">
        <v>0</v>
      </c>
      <c r="T235" s="135">
        <f>S235*H235</f>
        <v>0</v>
      </c>
      <c r="AR235" s="136" t="s">
        <v>129</v>
      </c>
      <c r="AT235" s="136" t="s">
        <v>124</v>
      </c>
      <c r="AU235" s="136" t="s">
        <v>82</v>
      </c>
      <c r="AY235" s="16" t="s">
        <v>122</v>
      </c>
      <c r="BE235" s="137">
        <f>IF(N235="základní",J235,0)</f>
        <v>0</v>
      </c>
      <c r="BF235" s="137">
        <f>IF(N235="snížená",J235,0)</f>
        <v>0</v>
      </c>
      <c r="BG235" s="137">
        <f>IF(N235="zákl. přenesená",J235,0)</f>
        <v>0</v>
      </c>
      <c r="BH235" s="137">
        <f>IF(N235="sníž. přenesená",J235,0)</f>
        <v>0</v>
      </c>
      <c r="BI235" s="137">
        <f>IF(N235="nulová",J235,0)</f>
        <v>0</v>
      </c>
      <c r="BJ235" s="16" t="s">
        <v>12</v>
      </c>
      <c r="BK235" s="137">
        <f>ROUND(I235*H235,2)</f>
        <v>0</v>
      </c>
      <c r="BL235" s="16" t="s">
        <v>129</v>
      </c>
      <c r="BM235" s="136" t="s">
        <v>338</v>
      </c>
    </row>
    <row r="236" spans="2:65" s="1" customFormat="1" x14ac:dyDescent="0.2">
      <c r="B236" s="31"/>
      <c r="D236" s="138" t="s">
        <v>131</v>
      </c>
      <c r="F236" s="139" t="s">
        <v>339</v>
      </c>
      <c r="I236" s="140"/>
      <c r="L236" s="31"/>
      <c r="M236" s="141"/>
      <c r="T236" s="52"/>
      <c r="AT236" s="16" t="s">
        <v>131</v>
      </c>
      <c r="AU236" s="16" t="s">
        <v>82</v>
      </c>
    </row>
    <row r="237" spans="2:65" s="11" customFormat="1" ht="22.9" customHeight="1" x14ac:dyDescent="0.2">
      <c r="B237" s="114"/>
      <c r="D237" s="115" t="s">
        <v>72</v>
      </c>
      <c r="E237" s="124" t="s">
        <v>152</v>
      </c>
      <c r="F237" s="124" t="s">
        <v>340</v>
      </c>
      <c r="I237" s="117"/>
      <c r="J237" s="125">
        <f>BK237</f>
        <v>0</v>
      </c>
      <c r="L237" s="114"/>
      <c r="M237" s="119"/>
      <c r="P237" s="120">
        <f>SUM(P238:P382)</f>
        <v>0</v>
      </c>
      <c r="R237" s="120">
        <f>SUM(R238:R382)</f>
        <v>1071.3357999999998</v>
      </c>
      <c r="T237" s="121">
        <f>SUM(T238:T382)</f>
        <v>0</v>
      </c>
      <c r="AR237" s="115" t="s">
        <v>12</v>
      </c>
      <c r="AT237" s="122" t="s">
        <v>72</v>
      </c>
      <c r="AU237" s="122" t="s">
        <v>12</v>
      </c>
      <c r="AY237" s="115" t="s">
        <v>122</v>
      </c>
      <c r="BK237" s="123">
        <f>SUM(BK238:BK382)</f>
        <v>0</v>
      </c>
    </row>
    <row r="238" spans="2:65" s="1" customFormat="1" ht="37.9" customHeight="1" x14ac:dyDescent="0.2">
      <c r="B238" s="31"/>
      <c r="C238" s="126" t="s">
        <v>375</v>
      </c>
      <c r="D238" s="126" t="s">
        <v>124</v>
      </c>
      <c r="E238" s="127" t="s">
        <v>342</v>
      </c>
      <c r="F238" s="128" t="s">
        <v>343</v>
      </c>
      <c r="G238" s="129" t="s">
        <v>127</v>
      </c>
      <c r="H238" s="130">
        <v>7829</v>
      </c>
      <c r="I238" s="131"/>
      <c r="J238" s="130">
        <f>ROUND(I238*H238,2)</f>
        <v>0</v>
      </c>
      <c r="K238" s="128" t="s">
        <v>128</v>
      </c>
      <c r="L238" s="31"/>
      <c r="M238" s="132" t="s">
        <v>19</v>
      </c>
      <c r="N238" s="133" t="s">
        <v>44</v>
      </c>
      <c r="P238" s="134">
        <f>O238*H238</f>
        <v>0</v>
      </c>
      <c r="Q238" s="134">
        <v>0</v>
      </c>
      <c r="R238" s="134">
        <f>Q238*H238</f>
        <v>0</v>
      </c>
      <c r="S238" s="134">
        <v>0</v>
      </c>
      <c r="T238" s="135">
        <f>S238*H238</f>
        <v>0</v>
      </c>
      <c r="AR238" s="136" t="s">
        <v>129</v>
      </c>
      <c r="AT238" s="136" t="s">
        <v>124</v>
      </c>
      <c r="AU238" s="136" t="s">
        <v>82</v>
      </c>
      <c r="AY238" s="16" t="s">
        <v>122</v>
      </c>
      <c r="BE238" s="137">
        <f>IF(N238="základní",J238,0)</f>
        <v>0</v>
      </c>
      <c r="BF238" s="137">
        <f>IF(N238="snížená",J238,0)</f>
        <v>0</v>
      </c>
      <c r="BG238" s="137">
        <f>IF(N238="zákl. přenesená",J238,0)</f>
        <v>0</v>
      </c>
      <c r="BH238" s="137">
        <f>IF(N238="sníž. přenesená",J238,0)</f>
        <v>0</v>
      </c>
      <c r="BI238" s="137">
        <f>IF(N238="nulová",J238,0)</f>
        <v>0</v>
      </c>
      <c r="BJ238" s="16" t="s">
        <v>12</v>
      </c>
      <c r="BK238" s="137">
        <f>ROUND(I238*H238,2)</f>
        <v>0</v>
      </c>
      <c r="BL238" s="16" t="s">
        <v>129</v>
      </c>
      <c r="BM238" s="136" t="s">
        <v>344</v>
      </c>
    </row>
    <row r="239" spans="2:65" s="1" customFormat="1" x14ac:dyDescent="0.2">
      <c r="B239" s="31"/>
      <c r="D239" s="138" t="s">
        <v>131</v>
      </c>
      <c r="F239" s="139" t="s">
        <v>345</v>
      </c>
      <c r="I239" s="140"/>
      <c r="L239" s="31"/>
      <c r="M239" s="141"/>
      <c r="T239" s="52"/>
      <c r="AT239" s="16" t="s">
        <v>131</v>
      </c>
      <c r="AU239" s="16" t="s">
        <v>82</v>
      </c>
    </row>
    <row r="240" spans="2:65" s="13" customFormat="1" x14ac:dyDescent="0.2">
      <c r="B240" s="150"/>
      <c r="D240" s="143" t="s">
        <v>133</v>
      </c>
      <c r="E240" s="151" t="s">
        <v>19</v>
      </c>
      <c r="F240" s="152" t="s">
        <v>346</v>
      </c>
      <c r="H240" s="151" t="s">
        <v>19</v>
      </c>
      <c r="I240" s="153"/>
      <c r="L240" s="150"/>
      <c r="M240" s="154"/>
      <c r="T240" s="155"/>
      <c r="AT240" s="151" t="s">
        <v>133</v>
      </c>
      <c r="AU240" s="151" t="s">
        <v>82</v>
      </c>
      <c r="AV240" s="13" t="s">
        <v>12</v>
      </c>
      <c r="AW240" s="13" t="s">
        <v>35</v>
      </c>
      <c r="AX240" s="13" t="s">
        <v>73</v>
      </c>
      <c r="AY240" s="151" t="s">
        <v>122</v>
      </c>
    </row>
    <row r="241" spans="2:51" s="12" customFormat="1" x14ac:dyDescent="0.2">
      <c r="B241" s="142"/>
      <c r="D241" s="143" t="s">
        <v>133</v>
      </c>
      <c r="E241" s="144" t="s">
        <v>19</v>
      </c>
      <c r="F241" s="145" t="s">
        <v>844</v>
      </c>
      <c r="H241" s="146">
        <v>685</v>
      </c>
      <c r="I241" s="147"/>
      <c r="L241" s="142"/>
      <c r="M241" s="148"/>
      <c r="T241" s="149"/>
      <c r="AT241" s="144" t="s">
        <v>133</v>
      </c>
      <c r="AU241" s="144" t="s">
        <v>82</v>
      </c>
      <c r="AV241" s="12" t="s">
        <v>82</v>
      </c>
      <c r="AW241" s="12" t="s">
        <v>35</v>
      </c>
      <c r="AX241" s="12" t="s">
        <v>73</v>
      </c>
      <c r="AY241" s="144" t="s">
        <v>122</v>
      </c>
    </row>
    <row r="242" spans="2:51" s="12" customFormat="1" x14ac:dyDescent="0.2">
      <c r="B242" s="142"/>
      <c r="D242" s="143" t="s">
        <v>133</v>
      </c>
      <c r="E242" s="144" t="s">
        <v>19</v>
      </c>
      <c r="F242" s="145" t="s">
        <v>844</v>
      </c>
      <c r="H242" s="146">
        <v>685</v>
      </c>
      <c r="I242" s="147"/>
      <c r="L242" s="142"/>
      <c r="M242" s="148"/>
      <c r="T242" s="149"/>
      <c r="AT242" s="144" t="s">
        <v>133</v>
      </c>
      <c r="AU242" s="144" t="s">
        <v>82</v>
      </c>
      <c r="AV242" s="12" t="s">
        <v>82</v>
      </c>
      <c r="AW242" s="12" t="s">
        <v>35</v>
      </c>
      <c r="AX242" s="12" t="s">
        <v>73</v>
      </c>
      <c r="AY242" s="144" t="s">
        <v>122</v>
      </c>
    </row>
    <row r="243" spans="2:51" s="12" customFormat="1" x14ac:dyDescent="0.2">
      <c r="B243" s="142"/>
      <c r="D243" s="143" t="s">
        <v>133</v>
      </c>
      <c r="E243" s="144" t="s">
        <v>19</v>
      </c>
      <c r="F243" s="145" t="s">
        <v>845</v>
      </c>
      <c r="H243" s="146">
        <v>1320</v>
      </c>
      <c r="I243" s="147"/>
      <c r="L243" s="142"/>
      <c r="M243" s="148"/>
      <c r="T243" s="149"/>
      <c r="AT243" s="144" t="s">
        <v>133</v>
      </c>
      <c r="AU243" s="144" t="s">
        <v>82</v>
      </c>
      <c r="AV243" s="12" t="s">
        <v>82</v>
      </c>
      <c r="AW243" s="12" t="s">
        <v>35</v>
      </c>
      <c r="AX243" s="12" t="s">
        <v>73</v>
      </c>
      <c r="AY243" s="144" t="s">
        <v>122</v>
      </c>
    </row>
    <row r="244" spans="2:51" s="12" customFormat="1" x14ac:dyDescent="0.2">
      <c r="B244" s="142"/>
      <c r="D244" s="143" t="s">
        <v>133</v>
      </c>
      <c r="E244" s="144" t="s">
        <v>19</v>
      </c>
      <c r="F244" s="145" t="s">
        <v>846</v>
      </c>
      <c r="H244" s="146">
        <v>1165</v>
      </c>
      <c r="I244" s="147"/>
      <c r="L244" s="142"/>
      <c r="M244" s="148"/>
      <c r="T244" s="149"/>
      <c r="AT244" s="144" t="s">
        <v>133</v>
      </c>
      <c r="AU244" s="144" t="s">
        <v>82</v>
      </c>
      <c r="AV244" s="12" t="s">
        <v>82</v>
      </c>
      <c r="AW244" s="12" t="s">
        <v>35</v>
      </c>
      <c r="AX244" s="12" t="s">
        <v>73</v>
      </c>
      <c r="AY244" s="144" t="s">
        <v>122</v>
      </c>
    </row>
    <row r="245" spans="2:51" s="12" customFormat="1" x14ac:dyDescent="0.2">
      <c r="B245" s="142"/>
      <c r="D245" s="143" t="s">
        <v>133</v>
      </c>
      <c r="E245" s="144" t="s">
        <v>19</v>
      </c>
      <c r="F245" s="145" t="s">
        <v>847</v>
      </c>
      <c r="H245" s="146">
        <v>295</v>
      </c>
      <c r="I245" s="147"/>
      <c r="L245" s="142"/>
      <c r="M245" s="148"/>
      <c r="T245" s="149"/>
      <c r="AT245" s="144" t="s">
        <v>133</v>
      </c>
      <c r="AU245" s="144" t="s">
        <v>82</v>
      </c>
      <c r="AV245" s="12" t="s">
        <v>82</v>
      </c>
      <c r="AW245" s="12" t="s">
        <v>35</v>
      </c>
      <c r="AX245" s="12" t="s">
        <v>73</v>
      </c>
      <c r="AY245" s="144" t="s">
        <v>122</v>
      </c>
    </row>
    <row r="246" spans="2:51" s="12" customFormat="1" x14ac:dyDescent="0.2">
      <c r="B246" s="142"/>
      <c r="D246" s="143" t="s">
        <v>133</v>
      </c>
      <c r="E246" s="144" t="s">
        <v>19</v>
      </c>
      <c r="F246" s="145" t="s">
        <v>848</v>
      </c>
      <c r="H246" s="146">
        <v>15</v>
      </c>
      <c r="I246" s="147"/>
      <c r="L246" s="142"/>
      <c r="M246" s="148"/>
      <c r="T246" s="149"/>
      <c r="AT246" s="144" t="s">
        <v>133</v>
      </c>
      <c r="AU246" s="144" t="s">
        <v>82</v>
      </c>
      <c r="AV246" s="12" t="s">
        <v>82</v>
      </c>
      <c r="AW246" s="12" t="s">
        <v>35</v>
      </c>
      <c r="AX246" s="12" t="s">
        <v>73</v>
      </c>
      <c r="AY246" s="144" t="s">
        <v>122</v>
      </c>
    </row>
    <row r="247" spans="2:51" s="12" customFormat="1" x14ac:dyDescent="0.2">
      <c r="B247" s="142"/>
      <c r="D247" s="143" t="s">
        <v>133</v>
      </c>
      <c r="E247" s="144" t="s">
        <v>19</v>
      </c>
      <c r="F247" s="145" t="s">
        <v>849</v>
      </c>
      <c r="H247" s="146">
        <v>5</v>
      </c>
      <c r="I247" s="147"/>
      <c r="L247" s="142"/>
      <c r="M247" s="148"/>
      <c r="T247" s="149"/>
      <c r="AT247" s="144" t="s">
        <v>133</v>
      </c>
      <c r="AU247" s="144" t="s">
        <v>82</v>
      </c>
      <c r="AV247" s="12" t="s">
        <v>82</v>
      </c>
      <c r="AW247" s="12" t="s">
        <v>35</v>
      </c>
      <c r="AX247" s="12" t="s">
        <v>73</v>
      </c>
      <c r="AY247" s="144" t="s">
        <v>122</v>
      </c>
    </row>
    <row r="248" spans="2:51" s="12" customFormat="1" ht="22.5" x14ac:dyDescent="0.2">
      <c r="B248" s="142"/>
      <c r="D248" s="143" t="s">
        <v>133</v>
      </c>
      <c r="E248" s="144" t="s">
        <v>19</v>
      </c>
      <c r="F248" s="145" t="s">
        <v>850</v>
      </c>
      <c r="H248" s="146">
        <v>6</v>
      </c>
      <c r="I248" s="147"/>
      <c r="L248" s="142"/>
      <c r="M248" s="148"/>
      <c r="T248" s="149"/>
      <c r="AT248" s="144" t="s">
        <v>133</v>
      </c>
      <c r="AU248" s="144" t="s">
        <v>82</v>
      </c>
      <c r="AV248" s="12" t="s">
        <v>82</v>
      </c>
      <c r="AW248" s="12" t="s">
        <v>35</v>
      </c>
      <c r="AX248" s="12" t="s">
        <v>73</v>
      </c>
      <c r="AY248" s="144" t="s">
        <v>122</v>
      </c>
    </row>
    <row r="249" spans="2:51" s="12" customFormat="1" x14ac:dyDescent="0.2">
      <c r="B249" s="142"/>
      <c r="D249" s="143" t="s">
        <v>133</v>
      </c>
      <c r="E249" s="144" t="s">
        <v>19</v>
      </c>
      <c r="F249" s="145" t="s">
        <v>851</v>
      </c>
      <c r="H249" s="146">
        <v>16</v>
      </c>
      <c r="I249" s="147"/>
      <c r="L249" s="142"/>
      <c r="M249" s="148"/>
      <c r="T249" s="149"/>
      <c r="AT249" s="144" t="s">
        <v>133</v>
      </c>
      <c r="AU249" s="144" t="s">
        <v>82</v>
      </c>
      <c r="AV249" s="12" t="s">
        <v>82</v>
      </c>
      <c r="AW249" s="12" t="s">
        <v>35</v>
      </c>
      <c r="AX249" s="12" t="s">
        <v>73</v>
      </c>
      <c r="AY249" s="144" t="s">
        <v>122</v>
      </c>
    </row>
    <row r="250" spans="2:51" s="12" customFormat="1" x14ac:dyDescent="0.2">
      <c r="B250" s="142"/>
      <c r="D250" s="143" t="s">
        <v>133</v>
      </c>
      <c r="E250" s="144" t="s">
        <v>19</v>
      </c>
      <c r="F250" s="145" t="s">
        <v>852</v>
      </c>
      <c r="H250" s="146">
        <v>11</v>
      </c>
      <c r="I250" s="147"/>
      <c r="L250" s="142"/>
      <c r="M250" s="148"/>
      <c r="T250" s="149"/>
      <c r="AT250" s="144" t="s">
        <v>133</v>
      </c>
      <c r="AU250" s="144" t="s">
        <v>82</v>
      </c>
      <c r="AV250" s="12" t="s">
        <v>82</v>
      </c>
      <c r="AW250" s="12" t="s">
        <v>35</v>
      </c>
      <c r="AX250" s="12" t="s">
        <v>73</v>
      </c>
      <c r="AY250" s="144" t="s">
        <v>122</v>
      </c>
    </row>
    <row r="251" spans="2:51" s="12" customFormat="1" ht="22.5" x14ac:dyDescent="0.2">
      <c r="B251" s="142"/>
      <c r="D251" s="143" t="s">
        <v>133</v>
      </c>
      <c r="E251" s="144" t="s">
        <v>19</v>
      </c>
      <c r="F251" s="145" t="s">
        <v>853</v>
      </c>
      <c r="H251" s="146">
        <v>3</v>
      </c>
      <c r="I251" s="147"/>
      <c r="L251" s="142"/>
      <c r="M251" s="148"/>
      <c r="T251" s="149"/>
      <c r="AT251" s="144" t="s">
        <v>133</v>
      </c>
      <c r="AU251" s="144" t="s">
        <v>82</v>
      </c>
      <c r="AV251" s="12" t="s">
        <v>82</v>
      </c>
      <c r="AW251" s="12" t="s">
        <v>35</v>
      </c>
      <c r="AX251" s="12" t="s">
        <v>73</v>
      </c>
      <c r="AY251" s="144" t="s">
        <v>122</v>
      </c>
    </row>
    <row r="252" spans="2:51" s="12" customFormat="1" x14ac:dyDescent="0.2">
      <c r="B252" s="142"/>
      <c r="D252" s="143" t="s">
        <v>133</v>
      </c>
      <c r="E252" s="144" t="s">
        <v>19</v>
      </c>
      <c r="F252" s="145" t="s">
        <v>854</v>
      </c>
      <c r="H252" s="146">
        <v>135</v>
      </c>
      <c r="I252" s="147"/>
      <c r="L252" s="142"/>
      <c r="M252" s="148"/>
      <c r="T252" s="149"/>
      <c r="AT252" s="144" t="s">
        <v>133</v>
      </c>
      <c r="AU252" s="144" t="s">
        <v>82</v>
      </c>
      <c r="AV252" s="12" t="s">
        <v>82</v>
      </c>
      <c r="AW252" s="12" t="s">
        <v>35</v>
      </c>
      <c r="AX252" s="12" t="s">
        <v>73</v>
      </c>
      <c r="AY252" s="144" t="s">
        <v>122</v>
      </c>
    </row>
    <row r="253" spans="2:51" s="12" customFormat="1" x14ac:dyDescent="0.2">
      <c r="B253" s="142"/>
      <c r="D253" s="143" t="s">
        <v>133</v>
      </c>
      <c r="E253" s="144" t="s">
        <v>19</v>
      </c>
      <c r="F253" s="145" t="s">
        <v>855</v>
      </c>
      <c r="H253" s="146">
        <v>1045</v>
      </c>
      <c r="I253" s="147"/>
      <c r="L253" s="142"/>
      <c r="M253" s="148"/>
      <c r="T253" s="149"/>
      <c r="AT253" s="144" t="s">
        <v>133</v>
      </c>
      <c r="AU253" s="144" t="s">
        <v>82</v>
      </c>
      <c r="AV253" s="12" t="s">
        <v>82</v>
      </c>
      <c r="AW253" s="12" t="s">
        <v>35</v>
      </c>
      <c r="AX253" s="12" t="s">
        <v>73</v>
      </c>
      <c r="AY253" s="144" t="s">
        <v>122</v>
      </c>
    </row>
    <row r="254" spans="2:51" s="12" customFormat="1" x14ac:dyDescent="0.2">
      <c r="B254" s="142"/>
      <c r="D254" s="143" t="s">
        <v>133</v>
      </c>
      <c r="E254" s="144" t="s">
        <v>19</v>
      </c>
      <c r="F254" s="145" t="s">
        <v>856</v>
      </c>
      <c r="H254" s="146">
        <v>465</v>
      </c>
      <c r="I254" s="147"/>
      <c r="L254" s="142"/>
      <c r="M254" s="148"/>
      <c r="T254" s="149"/>
      <c r="AT254" s="144" t="s">
        <v>133</v>
      </c>
      <c r="AU254" s="144" t="s">
        <v>82</v>
      </c>
      <c r="AV254" s="12" t="s">
        <v>82</v>
      </c>
      <c r="AW254" s="12" t="s">
        <v>35</v>
      </c>
      <c r="AX254" s="12" t="s">
        <v>73</v>
      </c>
      <c r="AY254" s="144" t="s">
        <v>122</v>
      </c>
    </row>
    <row r="255" spans="2:51" s="12" customFormat="1" ht="22.5" x14ac:dyDescent="0.2">
      <c r="B255" s="142"/>
      <c r="D255" s="143" t="s">
        <v>133</v>
      </c>
      <c r="E255" s="144" t="s">
        <v>19</v>
      </c>
      <c r="F255" s="145" t="s">
        <v>857</v>
      </c>
      <c r="H255" s="146">
        <v>45</v>
      </c>
      <c r="I255" s="147"/>
      <c r="L255" s="142"/>
      <c r="M255" s="148"/>
      <c r="T255" s="149"/>
      <c r="AT255" s="144" t="s">
        <v>133</v>
      </c>
      <c r="AU255" s="144" t="s">
        <v>82</v>
      </c>
      <c r="AV255" s="12" t="s">
        <v>82</v>
      </c>
      <c r="AW255" s="12" t="s">
        <v>35</v>
      </c>
      <c r="AX255" s="12" t="s">
        <v>73</v>
      </c>
      <c r="AY255" s="144" t="s">
        <v>122</v>
      </c>
    </row>
    <row r="256" spans="2:51" s="12" customFormat="1" x14ac:dyDescent="0.2">
      <c r="B256" s="142"/>
      <c r="D256" s="143" t="s">
        <v>133</v>
      </c>
      <c r="E256" s="144" t="s">
        <v>19</v>
      </c>
      <c r="F256" s="145" t="s">
        <v>858</v>
      </c>
      <c r="H256" s="146">
        <v>114</v>
      </c>
      <c r="I256" s="147"/>
      <c r="L256" s="142"/>
      <c r="M256" s="148"/>
      <c r="T256" s="149"/>
      <c r="AT256" s="144" t="s">
        <v>133</v>
      </c>
      <c r="AU256" s="144" t="s">
        <v>82</v>
      </c>
      <c r="AV256" s="12" t="s">
        <v>82</v>
      </c>
      <c r="AW256" s="12" t="s">
        <v>35</v>
      </c>
      <c r="AX256" s="12" t="s">
        <v>73</v>
      </c>
      <c r="AY256" s="144" t="s">
        <v>122</v>
      </c>
    </row>
    <row r="257" spans="2:65" s="12" customFormat="1" x14ac:dyDescent="0.2">
      <c r="B257" s="142"/>
      <c r="D257" s="143" t="s">
        <v>133</v>
      </c>
      <c r="E257" s="144" t="s">
        <v>19</v>
      </c>
      <c r="F257" s="145" t="s">
        <v>859</v>
      </c>
      <c r="H257" s="146">
        <v>79</v>
      </c>
      <c r="I257" s="147"/>
      <c r="L257" s="142"/>
      <c r="M257" s="148"/>
      <c r="T257" s="149"/>
      <c r="AT257" s="144" t="s">
        <v>133</v>
      </c>
      <c r="AU257" s="144" t="s">
        <v>82</v>
      </c>
      <c r="AV257" s="12" t="s">
        <v>82</v>
      </c>
      <c r="AW257" s="12" t="s">
        <v>35</v>
      </c>
      <c r="AX257" s="12" t="s">
        <v>73</v>
      </c>
      <c r="AY257" s="144" t="s">
        <v>122</v>
      </c>
    </row>
    <row r="258" spans="2:65" s="12" customFormat="1" ht="22.5" x14ac:dyDescent="0.2">
      <c r="B258" s="142"/>
      <c r="D258" s="143" t="s">
        <v>133</v>
      </c>
      <c r="E258" s="144" t="s">
        <v>19</v>
      </c>
      <c r="F258" s="145" t="s">
        <v>860</v>
      </c>
      <c r="H258" s="146">
        <v>57</v>
      </c>
      <c r="I258" s="147"/>
      <c r="L258" s="142"/>
      <c r="M258" s="148"/>
      <c r="T258" s="149"/>
      <c r="AT258" s="144" t="s">
        <v>133</v>
      </c>
      <c r="AU258" s="144" t="s">
        <v>82</v>
      </c>
      <c r="AV258" s="12" t="s">
        <v>82</v>
      </c>
      <c r="AW258" s="12" t="s">
        <v>35</v>
      </c>
      <c r="AX258" s="12" t="s">
        <v>73</v>
      </c>
      <c r="AY258" s="144" t="s">
        <v>122</v>
      </c>
    </row>
    <row r="259" spans="2:65" s="12" customFormat="1" x14ac:dyDescent="0.2">
      <c r="B259" s="142"/>
      <c r="D259" s="143" t="s">
        <v>133</v>
      </c>
      <c r="E259" s="144" t="s">
        <v>19</v>
      </c>
      <c r="F259" s="145" t="s">
        <v>861</v>
      </c>
      <c r="H259" s="146">
        <v>18</v>
      </c>
      <c r="I259" s="147"/>
      <c r="L259" s="142"/>
      <c r="M259" s="148"/>
      <c r="T259" s="149"/>
      <c r="AT259" s="144" t="s">
        <v>133</v>
      </c>
      <c r="AU259" s="144" t="s">
        <v>82</v>
      </c>
      <c r="AV259" s="12" t="s">
        <v>82</v>
      </c>
      <c r="AW259" s="12" t="s">
        <v>35</v>
      </c>
      <c r="AX259" s="12" t="s">
        <v>73</v>
      </c>
      <c r="AY259" s="144" t="s">
        <v>122</v>
      </c>
    </row>
    <row r="260" spans="2:65" s="12" customFormat="1" x14ac:dyDescent="0.2">
      <c r="B260" s="142"/>
      <c r="D260" s="143" t="s">
        <v>133</v>
      </c>
      <c r="E260" s="144" t="s">
        <v>19</v>
      </c>
      <c r="F260" s="145" t="s">
        <v>862</v>
      </c>
      <c r="H260" s="146">
        <v>6</v>
      </c>
      <c r="I260" s="147"/>
      <c r="L260" s="142"/>
      <c r="M260" s="148"/>
      <c r="T260" s="149"/>
      <c r="AT260" s="144" t="s">
        <v>133</v>
      </c>
      <c r="AU260" s="144" t="s">
        <v>82</v>
      </c>
      <c r="AV260" s="12" t="s">
        <v>82</v>
      </c>
      <c r="AW260" s="12" t="s">
        <v>35</v>
      </c>
      <c r="AX260" s="12" t="s">
        <v>73</v>
      </c>
      <c r="AY260" s="144" t="s">
        <v>122</v>
      </c>
    </row>
    <row r="261" spans="2:65" s="12" customFormat="1" x14ac:dyDescent="0.2">
      <c r="B261" s="142"/>
      <c r="D261" s="143" t="s">
        <v>133</v>
      </c>
      <c r="E261" s="144" t="s">
        <v>19</v>
      </c>
      <c r="F261" s="145" t="s">
        <v>864</v>
      </c>
      <c r="H261" s="146">
        <v>1659</v>
      </c>
      <c r="I261" s="147"/>
      <c r="L261" s="142"/>
      <c r="M261" s="148"/>
      <c r="T261" s="149"/>
      <c r="AT261" s="144" t="s">
        <v>133</v>
      </c>
      <c r="AU261" s="144" t="s">
        <v>82</v>
      </c>
      <c r="AV261" s="12" t="s">
        <v>82</v>
      </c>
      <c r="AW261" s="12" t="s">
        <v>35</v>
      </c>
      <c r="AX261" s="12" t="s">
        <v>73</v>
      </c>
      <c r="AY261" s="144" t="s">
        <v>122</v>
      </c>
    </row>
    <row r="262" spans="2:65" s="1" customFormat="1" ht="44.25" customHeight="1" x14ac:dyDescent="0.2">
      <c r="B262" s="31"/>
      <c r="C262" s="126" t="s">
        <v>380</v>
      </c>
      <c r="D262" s="126" t="s">
        <v>124</v>
      </c>
      <c r="E262" s="127" t="s">
        <v>351</v>
      </c>
      <c r="F262" s="128" t="s">
        <v>352</v>
      </c>
      <c r="G262" s="129" t="s">
        <v>127</v>
      </c>
      <c r="H262" s="130">
        <v>7144</v>
      </c>
      <c r="I262" s="131"/>
      <c r="J262" s="130">
        <f>ROUND(I262*H262,2)</f>
        <v>0</v>
      </c>
      <c r="K262" s="128" t="s">
        <v>128</v>
      </c>
      <c r="L262" s="31"/>
      <c r="M262" s="132" t="s">
        <v>19</v>
      </c>
      <c r="N262" s="133" t="s">
        <v>44</v>
      </c>
      <c r="P262" s="134">
        <f>O262*H262</f>
        <v>0</v>
      </c>
      <c r="Q262" s="134">
        <v>0</v>
      </c>
      <c r="R262" s="134">
        <f>Q262*H262</f>
        <v>0</v>
      </c>
      <c r="S262" s="134">
        <v>0</v>
      </c>
      <c r="T262" s="135">
        <f>S262*H262</f>
        <v>0</v>
      </c>
      <c r="AR262" s="136" t="s">
        <v>129</v>
      </c>
      <c r="AT262" s="136" t="s">
        <v>124</v>
      </c>
      <c r="AU262" s="136" t="s">
        <v>82</v>
      </c>
      <c r="AY262" s="16" t="s">
        <v>122</v>
      </c>
      <c r="BE262" s="137">
        <f>IF(N262="základní",J262,0)</f>
        <v>0</v>
      </c>
      <c r="BF262" s="137">
        <f>IF(N262="snížená",J262,0)</f>
        <v>0</v>
      </c>
      <c r="BG262" s="137">
        <f>IF(N262="zákl. přenesená",J262,0)</f>
        <v>0</v>
      </c>
      <c r="BH262" s="137">
        <f>IF(N262="sníž. přenesená",J262,0)</f>
        <v>0</v>
      </c>
      <c r="BI262" s="137">
        <f>IF(N262="nulová",J262,0)</f>
        <v>0</v>
      </c>
      <c r="BJ262" s="16" t="s">
        <v>12</v>
      </c>
      <c r="BK262" s="137">
        <f>ROUND(I262*H262,2)</f>
        <v>0</v>
      </c>
      <c r="BL262" s="16" t="s">
        <v>129</v>
      </c>
      <c r="BM262" s="136" t="s">
        <v>353</v>
      </c>
    </row>
    <row r="263" spans="2:65" s="1" customFormat="1" x14ac:dyDescent="0.2">
      <c r="B263" s="31"/>
      <c r="D263" s="138" t="s">
        <v>131</v>
      </c>
      <c r="F263" s="139" t="s">
        <v>354</v>
      </c>
      <c r="I263" s="140"/>
      <c r="L263" s="31"/>
      <c r="M263" s="141"/>
      <c r="T263" s="52"/>
      <c r="AT263" s="16" t="s">
        <v>131</v>
      </c>
      <c r="AU263" s="16" t="s">
        <v>82</v>
      </c>
    </row>
    <row r="264" spans="2:65" s="13" customFormat="1" x14ac:dyDescent="0.2">
      <c r="B264" s="150"/>
      <c r="D264" s="143" t="s">
        <v>133</v>
      </c>
      <c r="E264" s="151" t="s">
        <v>19</v>
      </c>
      <c r="F264" s="152" t="s">
        <v>346</v>
      </c>
      <c r="H264" s="151" t="s">
        <v>19</v>
      </c>
      <c r="I264" s="153"/>
      <c r="L264" s="150"/>
      <c r="M264" s="154"/>
      <c r="T264" s="155"/>
      <c r="AT264" s="151" t="s">
        <v>133</v>
      </c>
      <c r="AU264" s="151" t="s">
        <v>82</v>
      </c>
      <c r="AV264" s="13" t="s">
        <v>12</v>
      </c>
      <c r="AW264" s="13" t="s">
        <v>35</v>
      </c>
      <c r="AX264" s="13" t="s">
        <v>73</v>
      </c>
      <c r="AY264" s="151" t="s">
        <v>122</v>
      </c>
    </row>
    <row r="265" spans="2:65" s="12" customFormat="1" x14ac:dyDescent="0.2">
      <c r="B265" s="142"/>
      <c r="D265" s="143" t="s">
        <v>133</v>
      </c>
      <c r="E265" s="144" t="s">
        <v>19</v>
      </c>
      <c r="F265" s="145" t="s">
        <v>844</v>
      </c>
      <c r="H265" s="146">
        <v>685</v>
      </c>
      <c r="I265" s="147"/>
      <c r="L265" s="142"/>
      <c r="M265" s="148"/>
      <c r="T265" s="149"/>
      <c r="AT265" s="144" t="s">
        <v>133</v>
      </c>
      <c r="AU265" s="144" t="s">
        <v>82</v>
      </c>
      <c r="AV265" s="12" t="s">
        <v>82</v>
      </c>
      <c r="AW265" s="12" t="s">
        <v>35</v>
      </c>
      <c r="AX265" s="12" t="s">
        <v>73</v>
      </c>
      <c r="AY265" s="144" t="s">
        <v>122</v>
      </c>
    </row>
    <row r="266" spans="2:65" s="12" customFormat="1" x14ac:dyDescent="0.2">
      <c r="B266" s="142"/>
      <c r="D266" s="143" t="s">
        <v>133</v>
      </c>
      <c r="E266" s="144" t="s">
        <v>19</v>
      </c>
      <c r="F266" s="145" t="s">
        <v>845</v>
      </c>
      <c r="H266" s="146">
        <v>1320</v>
      </c>
      <c r="I266" s="147"/>
      <c r="L266" s="142"/>
      <c r="M266" s="148"/>
      <c r="T266" s="149"/>
      <c r="AT266" s="144" t="s">
        <v>133</v>
      </c>
      <c r="AU266" s="144" t="s">
        <v>82</v>
      </c>
      <c r="AV266" s="12" t="s">
        <v>82</v>
      </c>
      <c r="AW266" s="12" t="s">
        <v>35</v>
      </c>
      <c r="AX266" s="12" t="s">
        <v>73</v>
      </c>
      <c r="AY266" s="144" t="s">
        <v>122</v>
      </c>
    </row>
    <row r="267" spans="2:65" s="12" customFormat="1" x14ac:dyDescent="0.2">
      <c r="B267" s="142"/>
      <c r="D267" s="143" t="s">
        <v>133</v>
      </c>
      <c r="E267" s="144" t="s">
        <v>19</v>
      </c>
      <c r="F267" s="145" t="s">
        <v>846</v>
      </c>
      <c r="H267" s="146">
        <v>1165</v>
      </c>
      <c r="I267" s="147"/>
      <c r="L267" s="142"/>
      <c r="M267" s="148"/>
      <c r="T267" s="149"/>
      <c r="AT267" s="144" t="s">
        <v>133</v>
      </c>
      <c r="AU267" s="144" t="s">
        <v>82</v>
      </c>
      <c r="AV267" s="12" t="s">
        <v>82</v>
      </c>
      <c r="AW267" s="12" t="s">
        <v>35</v>
      </c>
      <c r="AX267" s="12" t="s">
        <v>73</v>
      </c>
      <c r="AY267" s="144" t="s">
        <v>122</v>
      </c>
    </row>
    <row r="268" spans="2:65" s="12" customFormat="1" x14ac:dyDescent="0.2">
      <c r="B268" s="142"/>
      <c r="D268" s="143" t="s">
        <v>133</v>
      </c>
      <c r="E268" s="144" t="s">
        <v>19</v>
      </c>
      <c r="F268" s="145" t="s">
        <v>847</v>
      </c>
      <c r="H268" s="146">
        <v>295</v>
      </c>
      <c r="I268" s="147"/>
      <c r="L268" s="142"/>
      <c r="M268" s="148"/>
      <c r="T268" s="149"/>
      <c r="AT268" s="144" t="s">
        <v>133</v>
      </c>
      <c r="AU268" s="144" t="s">
        <v>82</v>
      </c>
      <c r="AV268" s="12" t="s">
        <v>82</v>
      </c>
      <c r="AW268" s="12" t="s">
        <v>35</v>
      </c>
      <c r="AX268" s="12" t="s">
        <v>73</v>
      </c>
      <c r="AY268" s="144" t="s">
        <v>122</v>
      </c>
    </row>
    <row r="269" spans="2:65" s="12" customFormat="1" x14ac:dyDescent="0.2">
      <c r="B269" s="142"/>
      <c r="D269" s="143" t="s">
        <v>133</v>
      </c>
      <c r="E269" s="144" t="s">
        <v>19</v>
      </c>
      <c r="F269" s="145" t="s">
        <v>848</v>
      </c>
      <c r="H269" s="146">
        <v>15</v>
      </c>
      <c r="I269" s="147"/>
      <c r="L269" s="142"/>
      <c r="M269" s="148"/>
      <c r="T269" s="149"/>
      <c r="AT269" s="144" t="s">
        <v>133</v>
      </c>
      <c r="AU269" s="144" t="s">
        <v>82</v>
      </c>
      <c r="AV269" s="12" t="s">
        <v>82</v>
      </c>
      <c r="AW269" s="12" t="s">
        <v>35</v>
      </c>
      <c r="AX269" s="12" t="s">
        <v>73</v>
      </c>
      <c r="AY269" s="144" t="s">
        <v>122</v>
      </c>
    </row>
    <row r="270" spans="2:65" s="12" customFormat="1" x14ac:dyDescent="0.2">
      <c r="B270" s="142"/>
      <c r="D270" s="143" t="s">
        <v>133</v>
      </c>
      <c r="E270" s="144" t="s">
        <v>19</v>
      </c>
      <c r="F270" s="145" t="s">
        <v>849</v>
      </c>
      <c r="H270" s="146">
        <v>5</v>
      </c>
      <c r="I270" s="147"/>
      <c r="L270" s="142"/>
      <c r="M270" s="148"/>
      <c r="T270" s="149"/>
      <c r="AT270" s="144" t="s">
        <v>133</v>
      </c>
      <c r="AU270" s="144" t="s">
        <v>82</v>
      </c>
      <c r="AV270" s="12" t="s">
        <v>82</v>
      </c>
      <c r="AW270" s="12" t="s">
        <v>35</v>
      </c>
      <c r="AX270" s="12" t="s">
        <v>73</v>
      </c>
      <c r="AY270" s="144" t="s">
        <v>122</v>
      </c>
    </row>
    <row r="271" spans="2:65" s="12" customFormat="1" ht="22.5" x14ac:dyDescent="0.2">
      <c r="B271" s="142"/>
      <c r="D271" s="143" t="s">
        <v>133</v>
      </c>
      <c r="E271" s="144" t="s">
        <v>19</v>
      </c>
      <c r="F271" s="145" t="s">
        <v>850</v>
      </c>
      <c r="H271" s="146">
        <v>6</v>
      </c>
      <c r="I271" s="147"/>
      <c r="L271" s="142"/>
      <c r="M271" s="148"/>
      <c r="T271" s="149"/>
      <c r="AT271" s="144" t="s">
        <v>133</v>
      </c>
      <c r="AU271" s="144" t="s">
        <v>82</v>
      </c>
      <c r="AV271" s="12" t="s">
        <v>82</v>
      </c>
      <c r="AW271" s="12" t="s">
        <v>35</v>
      </c>
      <c r="AX271" s="12" t="s">
        <v>73</v>
      </c>
      <c r="AY271" s="144" t="s">
        <v>122</v>
      </c>
    </row>
    <row r="272" spans="2:65" s="12" customFormat="1" x14ac:dyDescent="0.2">
      <c r="B272" s="142"/>
      <c r="D272" s="143" t="s">
        <v>133</v>
      </c>
      <c r="E272" s="144" t="s">
        <v>19</v>
      </c>
      <c r="F272" s="145" t="s">
        <v>851</v>
      </c>
      <c r="H272" s="146">
        <v>16</v>
      </c>
      <c r="I272" s="147"/>
      <c r="L272" s="142"/>
      <c r="M272" s="148"/>
      <c r="T272" s="149"/>
      <c r="AT272" s="144" t="s">
        <v>133</v>
      </c>
      <c r="AU272" s="144" t="s">
        <v>82</v>
      </c>
      <c r="AV272" s="12" t="s">
        <v>82</v>
      </c>
      <c r="AW272" s="12" t="s">
        <v>35</v>
      </c>
      <c r="AX272" s="12" t="s">
        <v>73</v>
      </c>
      <c r="AY272" s="144" t="s">
        <v>122</v>
      </c>
    </row>
    <row r="273" spans="2:65" s="12" customFormat="1" x14ac:dyDescent="0.2">
      <c r="B273" s="142"/>
      <c r="D273" s="143" t="s">
        <v>133</v>
      </c>
      <c r="E273" s="144" t="s">
        <v>19</v>
      </c>
      <c r="F273" s="145" t="s">
        <v>852</v>
      </c>
      <c r="H273" s="146">
        <v>11</v>
      </c>
      <c r="I273" s="147"/>
      <c r="L273" s="142"/>
      <c r="M273" s="148"/>
      <c r="T273" s="149"/>
      <c r="AT273" s="144" t="s">
        <v>133</v>
      </c>
      <c r="AU273" s="144" t="s">
        <v>82</v>
      </c>
      <c r="AV273" s="12" t="s">
        <v>82</v>
      </c>
      <c r="AW273" s="12" t="s">
        <v>35</v>
      </c>
      <c r="AX273" s="12" t="s">
        <v>73</v>
      </c>
      <c r="AY273" s="144" t="s">
        <v>122</v>
      </c>
    </row>
    <row r="274" spans="2:65" s="12" customFormat="1" ht="22.5" x14ac:dyDescent="0.2">
      <c r="B274" s="142"/>
      <c r="D274" s="143" t="s">
        <v>133</v>
      </c>
      <c r="E274" s="144" t="s">
        <v>19</v>
      </c>
      <c r="F274" s="145" t="s">
        <v>853</v>
      </c>
      <c r="H274" s="146">
        <v>3</v>
      </c>
      <c r="I274" s="147"/>
      <c r="L274" s="142"/>
      <c r="M274" s="148"/>
      <c r="T274" s="149"/>
      <c r="AT274" s="144" t="s">
        <v>133</v>
      </c>
      <c r="AU274" s="144" t="s">
        <v>82</v>
      </c>
      <c r="AV274" s="12" t="s">
        <v>82</v>
      </c>
      <c r="AW274" s="12" t="s">
        <v>35</v>
      </c>
      <c r="AX274" s="12" t="s">
        <v>73</v>
      </c>
      <c r="AY274" s="144" t="s">
        <v>122</v>
      </c>
    </row>
    <row r="275" spans="2:65" s="12" customFormat="1" x14ac:dyDescent="0.2">
      <c r="B275" s="142"/>
      <c r="D275" s="143" t="s">
        <v>133</v>
      </c>
      <c r="E275" s="144" t="s">
        <v>19</v>
      </c>
      <c r="F275" s="145" t="s">
        <v>854</v>
      </c>
      <c r="H275" s="146">
        <v>135</v>
      </c>
      <c r="I275" s="147"/>
      <c r="L275" s="142"/>
      <c r="M275" s="148"/>
      <c r="T275" s="149"/>
      <c r="AT275" s="144" t="s">
        <v>133</v>
      </c>
      <c r="AU275" s="144" t="s">
        <v>82</v>
      </c>
      <c r="AV275" s="12" t="s">
        <v>82</v>
      </c>
      <c r="AW275" s="12" t="s">
        <v>35</v>
      </c>
      <c r="AX275" s="12" t="s">
        <v>73</v>
      </c>
      <c r="AY275" s="144" t="s">
        <v>122</v>
      </c>
    </row>
    <row r="276" spans="2:65" s="12" customFormat="1" x14ac:dyDescent="0.2">
      <c r="B276" s="142"/>
      <c r="D276" s="143" t="s">
        <v>133</v>
      </c>
      <c r="E276" s="144" t="s">
        <v>19</v>
      </c>
      <c r="F276" s="145" t="s">
        <v>855</v>
      </c>
      <c r="H276" s="146">
        <v>1045</v>
      </c>
      <c r="I276" s="147"/>
      <c r="L276" s="142"/>
      <c r="M276" s="148"/>
      <c r="T276" s="149"/>
      <c r="AT276" s="144" t="s">
        <v>133</v>
      </c>
      <c r="AU276" s="144" t="s">
        <v>82</v>
      </c>
      <c r="AV276" s="12" t="s">
        <v>82</v>
      </c>
      <c r="AW276" s="12" t="s">
        <v>35</v>
      </c>
      <c r="AX276" s="12" t="s">
        <v>73</v>
      </c>
      <c r="AY276" s="144" t="s">
        <v>122</v>
      </c>
    </row>
    <row r="277" spans="2:65" s="12" customFormat="1" x14ac:dyDescent="0.2">
      <c r="B277" s="142"/>
      <c r="D277" s="143" t="s">
        <v>133</v>
      </c>
      <c r="E277" s="144" t="s">
        <v>19</v>
      </c>
      <c r="F277" s="145" t="s">
        <v>856</v>
      </c>
      <c r="H277" s="146">
        <v>465</v>
      </c>
      <c r="I277" s="147"/>
      <c r="L277" s="142"/>
      <c r="M277" s="148"/>
      <c r="T277" s="149"/>
      <c r="AT277" s="144" t="s">
        <v>133</v>
      </c>
      <c r="AU277" s="144" t="s">
        <v>82</v>
      </c>
      <c r="AV277" s="12" t="s">
        <v>82</v>
      </c>
      <c r="AW277" s="12" t="s">
        <v>35</v>
      </c>
      <c r="AX277" s="12" t="s">
        <v>73</v>
      </c>
      <c r="AY277" s="144" t="s">
        <v>122</v>
      </c>
    </row>
    <row r="278" spans="2:65" s="12" customFormat="1" ht="22.5" x14ac:dyDescent="0.2">
      <c r="B278" s="142"/>
      <c r="D278" s="143" t="s">
        <v>133</v>
      </c>
      <c r="E278" s="144" t="s">
        <v>19</v>
      </c>
      <c r="F278" s="145" t="s">
        <v>857</v>
      </c>
      <c r="H278" s="146">
        <v>45</v>
      </c>
      <c r="I278" s="147"/>
      <c r="L278" s="142"/>
      <c r="M278" s="148"/>
      <c r="T278" s="149"/>
      <c r="AT278" s="144" t="s">
        <v>133</v>
      </c>
      <c r="AU278" s="144" t="s">
        <v>82</v>
      </c>
      <c r="AV278" s="12" t="s">
        <v>82</v>
      </c>
      <c r="AW278" s="12" t="s">
        <v>35</v>
      </c>
      <c r="AX278" s="12" t="s">
        <v>73</v>
      </c>
      <c r="AY278" s="144" t="s">
        <v>122</v>
      </c>
    </row>
    <row r="279" spans="2:65" s="12" customFormat="1" x14ac:dyDescent="0.2">
      <c r="B279" s="142"/>
      <c r="D279" s="143" t="s">
        <v>133</v>
      </c>
      <c r="E279" s="144" t="s">
        <v>19</v>
      </c>
      <c r="F279" s="145" t="s">
        <v>858</v>
      </c>
      <c r="H279" s="146">
        <v>114</v>
      </c>
      <c r="I279" s="147"/>
      <c r="L279" s="142"/>
      <c r="M279" s="148"/>
      <c r="T279" s="149"/>
      <c r="AT279" s="144" t="s">
        <v>133</v>
      </c>
      <c r="AU279" s="144" t="s">
        <v>82</v>
      </c>
      <c r="AV279" s="12" t="s">
        <v>82</v>
      </c>
      <c r="AW279" s="12" t="s">
        <v>35</v>
      </c>
      <c r="AX279" s="12" t="s">
        <v>73</v>
      </c>
      <c r="AY279" s="144" t="s">
        <v>122</v>
      </c>
    </row>
    <row r="280" spans="2:65" s="12" customFormat="1" x14ac:dyDescent="0.2">
      <c r="B280" s="142"/>
      <c r="D280" s="143" t="s">
        <v>133</v>
      </c>
      <c r="E280" s="144" t="s">
        <v>19</v>
      </c>
      <c r="F280" s="145" t="s">
        <v>859</v>
      </c>
      <c r="H280" s="146">
        <v>79</v>
      </c>
      <c r="I280" s="147"/>
      <c r="L280" s="142"/>
      <c r="M280" s="148"/>
      <c r="T280" s="149"/>
      <c r="AT280" s="144" t="s">
        <v>133</v>
      </c>
      <c r="AU280" s="144" t="s">
        <v>82</v>
      </c>
      <c r="AV280" s="12" t="s">
        <v>82</v>
      </c>
      <c r="AW280" s="12" t="s">
        <v>35</v>
      </c>
      <c r="AX280" s="12" t="s">
        <v>73</v>
      </c>
      <c r="AY280" s="144" t="s">
        <v>122</v>
      </c>
    </row>
    <row r="281" spans="2:65" s="12" customFormat="1" ht="22.5" x14ac:dyDescent="0.2">
      <c r="B281" s="142"/>
      <c r="D281" s="143" t="s">
        <v>133</v>
      </c>
      <c r="E281" s="144" t="s">
        <v>19</v>
      </c>
      <c r="F281" s="145" t="s">
        <v>860</v>
      </c>
      <c r="H281" s="146">
        <v>57</v>
      </c>
      <c r="I281" s="147"/>
      <c r="L281" s="142"/>
      <c r="M281" s="148"/>
      <c r="T281" s="149"/>
      <c r="AT281" s="144" t="s">
        <v>133</v>
      </c>
      <c r="AU281" s="144" t="s">
        <v>82</v>
      </c>
      <c r="AV281" s="12" t="s">
        <v>82</v>
      </c>
      <c r="AW281" s="12" t="s">
        <v>35</v>
      </c>
      <c r="AX281" s="12" t="s">
        <v>73</v>
      </c>
      <c r="AY281" s="144" t="s">
        <v>122</v>
      </c>
    </row>
    <row r="282" spans="2:65" s="12" customFormat="1" x14ac:dyDescent="0.2">
      <c r="B282" s="142"/>
      <c r="D282" s="143" t="s">
        <v>133</v>
      </c>
      <c r="E282" s="144" t="s">
        <v>19</v>
      </c>
      <c r="F282" s="145" t="s">
        <v>861</v>
      </c>
      <c r="H282" s="146">
        <v>18</v>
      </c>
      <c r="I282" s="147"/>
      <c r="L282" s="142"/>
      <c r="M282" s="148"/>
      <c r="T282" s="149"/>
      <c r="AT282" s="144" t="s">
        <v>133</v>
      </c>
      <c r="AU282" s="144" t="s">
        <v>82</v>
      </c>
      <c r="AV282" s="12" t="s">
        <v>82</v>
      </c>
      <c r="AW282" s="12" t="s">
        <v>35</v>
      </c>
      <c r="AX282" s="12" t="s">
        <v>73</v>
      </c>
      <c r="AY282" s="144" t="s">
        <v>122</v>
      </c>
    </row>
    <row r="283" spans="2:65" s="12" customFormat="1" x14ac:dyDescent="0.2">
      <c r="B283" s="142"/>
      <c r="D283" s="143" t="s">
        <v>133</v>
      </c>
      <c r="E283" s="144" t="s">
        <v>19</v>
      </c>
      <c r="F283" s="145" t="s">
        <v>862</v>
      </c>
      <c r="H283" s="146">
        <v>6</v>
      </c>
      <c r="I283" s="147"/>
      <c r="L283" s="142"/>
      <c r="M283" s="148"/>
      <c r="T283" s="149"/>
      <c r="AT283" s="144" t="s">
        <v>133</v>
      </c>
      <c r="AU283" s="144" t="s">
        <v>82</v>
      </c>
      <c r="AV283" s="12" t="s">
        <v>82</v>
      </c>
      <c r="AW283" s="12" t="s">
        <v>35</v>
      </c>
      <c r="AX283" s="12" t="s">
        <v>73</v>
      </c>
      <c r="AY283" s="144" t="s">
        <v>122</v>
      </c>
    </row>
    <row r="284" spans="2:65" s="12" customFormat="1" x14ac:dyDescent="0.2">
      <c r="B284" s="142"/>
      <c r="D284" s="143" t="s">
        <v>133</v>
      </c>
      <c r="E284" s="144" t="s">
        <v>19</v>
      </c>
      <c r="F284" s="145" t="s">
        <v>864</v>
      </c>
      <c r="H284" s="146">
        <v>1659</v>
      </c>
      <c r="I284" s="147"/>
      <c r="L284" s="142"/>
      <c r="M284" s="148"/>
      <c r="T284" s="149"/>
      <c r="AT284" s="144" t="s">
        <v>133</v>
      </c>
      <c r="AU284" s="144" t="s">
        <v>82</v>
      </c>
      <c r="AV284" s="12" t="s">
        <v>82</v>
      </c>
      <c r="AW284" s="12" t="s">
        <v>35</v>
      </c>
      <c r="AX284" s="12" t="s">
        <v>73</v>
      </c>
      <c r="AY284" s="144" t="s">
        <v>122</v>
      </c>
    </row>
    <row r="285" spans="2:65" s="1" customFormat="1" ht="33" customHeight="1" x14ac:dyDescent="0.2">
      <c r="B285" s="31"/>
      <c r="C285" s="126" t="s">
        <v>388</v>
      </c>
      <c r="D285" s="126" t="s">
        <v>124</v>
      </c>
      <c r="E285" s="127" t="s">
        <v>356</v>
      </c>
      <c r="F285" s="128" t="s">
        <v>357</v>
      </c>
      <c r="G285" s="129" t="s">
        <v>127</v>
      </c>
      <c r="H285" s="130">
        <v>7366</v>
      </c>
      <c r="I285" s="131"/>
      <c r="J285" s="130">
        <f>ROUND(I285*H285,2)</f>
        <v>0</v>
      </c>
      <c r="K285" s="128" t="s">
        <v>128</v>
      </c>
      <c r="L285" s="31"/>
      <c r="M285" s="132" t="s">
        <v>19</v>
      </c>
      <c r="N285" s="133" t="s">
        <v>44</v>
      </c>
      <c r="P285" s="134">
        <f>O285*H285</f>
        <v>0</v>
      </c>
      <c r="Q285" s="134">
        <v>0</v>
      </c>
      <c r="R285" s="134">
        <f>Q285*H285</f>
        <v>0</v>
      </c>
      <c r="S285" s="134">
        <v>0</v>
      </c>
      <c r="T285" s="135">
        <f>S285*H285</f>
        <v>0</v>
      </c>
      <c r="AR285" s="136" t="s">
        <v>129</v>
      </c>
      <c r="AT285" s="136" t="s">
        <v>124</v>
      </c>
      <c r="AU285" s="136" t="s">
        <v>82</v>
      </c>
      <c r="AY285" s="16" t="s">
        <v>122</v>
      </c>
      <c r="BE285" s="137">
        <f>IF(N285="základní",J285,0)</f>
        <v>0</v>
      </c>
      <c r="BF285" s="137">
        <f>IF(N285="snížená",J285,0)</f>
        <v>0</v>
      </c>
      <c r="BG285" s="137">
        <f>IF(N285="zákl. přenesená",J285,0)</f>
        <v>0</v>
      </c>
      <c r="BH285" s="137">
        <f>IF(N285="sníž. přenesená",J285,0)</f>
        <v>0</v>
      </c>
      <c r="BI285" s="137">
        <f>IF(N285="nulová",J285,0)</f>
        <v>0</v>
      </c>
      <c r="BJ285" s="16" t="s">
        <v>12</v>
      </c>
      <c r="BK285" s="137">
        <f>ROUND(I285*H285,2)</f>
        <v>0</v>
      </c>
      <c r="BL285" s="16" t="s">
        <v>129</v>
      </c>
      <c r="BM285" s="136" t="s">
        <v>358</v>
      </c>
    </row>
    <row r="286" spans="2:65" s="1" customFormat="1" x14ac:dyDescent="0.2">
      <c r="B286" s="31"/>
      <c r="D286" s="138" t="s">
        <v>131</v>
      </c>
      <c r="F286" s="139" t="s">
        <v>359</v>
      </c>
      <c r="I286" s="140"/>
      <c r="L286" s="31"/>
      <c r="M286" s="141"/>
      <c r="T286" s="52"/>
      <c r="AT286" s="16" t="s">
        <v>131</v>
      </c>
      <c r="AU286" s="16" t="s">
        <v>82</v>
      </c>
    </row>
    <row r="287" spans="2:65" s="12" customFormat="1" x14ac:dyDescent="0.2">
      <c r="B287" s="142"/>
      <c r="D287" s="143" t="s">
        <v>133</v>
      </c>
      <c r="E287" s="144" t="s">
        <v>19</v>
      </c>
      <c r="F287" s="145" t="s">
        <v>845</v>
      </c>
      <c r="H287" s="146">
        <v>1320</v>
      </c>
      <c r="I287" s="147"/>
      <c r="L287" s="142"/>
      <c r="M287" s="148"/>
      <c r="T287" s="149"/>
      <c r="AT287" s="144" t="s">
        <v>133</v>
      </c>
      <c r="AU287" s="144" t="s">
        <v>82</v>
      </c>
      <c r="AV287" s="12" t="s">
        <v>82</v>
      </c>
      <c r="AW287" s="12" t="s">
        <v>35</v>
      </c>
      <c r="AX287" s="12" t="s">
        <v>73</v>
      </c>
      <c r="AY287" s="144" t="s">
        <v>122</v>
      </c>
    </row>
    <row r="288" spans="2:65" s="12" customFormat="1" x14ac:dyDescent="0.2">
      <c r="B288" s="142"/>
      <c r="D288" s="143" t="s">
        <v>133</v>
      </c>
      <c r="E288" s="144" t="s">
        <v>19</v>
      </c>
      <c r="F288" s="145" t="s">
        <v>846</v>
      </c>
      <c r="H288" s="146">
        <v>1165</v>
      </c>
      <c r="I288" s="147"/>
      <c r="L288" s="142"/>
      <c r="M288" s="148"/>
      <c r="T288" s="149"/>
      <c r="AT288" s="144" t="s">
        <v>133</v>
      </c>
      <c r="AU288" s="144" t="s">
        <v>82</v>
      </c>
      <c r="AV288" s="12" t="s">
        <v>82</v>
      </c>
      <c r="AW288" s="12" t="s">
        <v>35</v>
      </c>
      <c r="AX288" s="12" t="s">
        <v>73</v>
      </c>
      <c r="AY288" s="144" t="s">
        <v>122</v>
      </c>
    </row>
    <row r="289" spans="2:51" s="12" customFormat="1" x14ac:dyDescent="0.2">
      <c r="B289" s="142"/>
      <c r="D289" s="143" t="s">
        <v>133</v>
      </c>
      <c r="E289" s="144" t="s">
        <v>19</v>
      </c>
      <c r="F289" s="145" t="s">
        <v>847</v>
      </c>
      <c r="H289" s="146">
        <v>295</v>
      </c>
      <c r="I289" s="147"/>
      <c r="L289" s="142"/>
      <c r="M289" s="148"/>
      <c r="T289" s="149"/>
      <c r="AT289" s="144" t="s">
        <v>133</v>
      </c>
      <c r="AU289" s="144" t="s">
        <v>82</v>
      </c>
      <c r="AV289" s="12" t="s">
        <v>82</v>
      </c>
      <c r="AW289" s="12" t="s">
        <v>35</v>
      </c>
      <c r="AX289" s="12" t="s">
        <v>73</v>
      </c>
      <c r="AY289" s="144" t="s">
        <v>122</v>
      </c>
    </row>
    <row r="290" spans="2:51" s="12" customFormat="1" x14ac:dyDescent="0.2">
      <c r="B290" s="142"/>
      <c r="D290" s="143" t="s">
        <v>133</v>
      </c>
      <c r="E290" s="144" t="s">
        <v>19</v>
      </c>
      <c r="F290" s="145" t="s">
        <v>848</v>
      </c>
      <c r="H290" s="146">
        <v>15</v>
      </c>
      <c r="I290" s="147"/>
      <c r="L290" s="142"/>
      <c r="M290" s="148"/>
      <c r="T290" s="149"/>
      <c r="AT290" s="144" t="s">
        <v>133</v>
      </c>
      <c r="AU290" s="144" t="s">
        <v>82</v>
      </c>
      <c r="AV290" s="12" t="s">
        <v>82</v>
      </c>
      <c r="AW290" s="12" t="s">
        <v>35</v>
      </c>
      <c r="AX290" s="12" t="s">
        <v>73</v>
      </c>
      <c r="AY290" s="144" t="s">
        <v>122</v>
      </c>
    </row>
    <row r="291" spans="2:51" s="12" customFormat="1" x14ac:dyDescent="0.2">
      <c r="B291" s="142"/>
      <c r="D291" s="143" t="s">
        <v>133</v>
      </c>
      <c r="E291" s="144" t="s">
        <v>19</v>
      </c>
      <c r="F291" s="145" t="s">
        <v>849</v>
      </c>
      <c r="H291" s="146">
        <v>5</v>
      </c>
      <c r="I291" s="147"/>
      <c r="L291" s="142"/>
      <c r="M291" s="148"/>
      <c r="T291" s="149"/>
      <c r="AT291" s="144" t="s">
        <v>133</v>
      </c>
      <c r="AU291" s="144" t="s">
        <v>82</v>
      </c>
      <c r="AV291" s="12" t="s">
        <v>82</v>
      </c>
      <c r="AW291" s="12" t="s">
        <v>35</v>
      </c>
      <c r="AX291" s="12" t="s">
        <v>73</v>
      </c>
      <c r="AY291" s="144" t="s">
        <v>122</v>
      </c>
    </row>
    <row r="292" spans="2:51" s="12" customFormat="1" ht="22.5" x14ac:dyDescent="0.2">
      <c r="B292" s="142"/>
      <c r="D292" s="143" t="s">
        <v>133</v>
      </c>
      <c r="E292" s="144" t="s">
        <v>19</v>
      </c>
      <c r="F292" s="145" t="s">
        <v>850</v>
      </c>
      <c r="H292" s="146">
        <v>6</v>
      </c>
      <c r="I292" s="147"/>
      <c r="L292" s="142"/>
      <c r="M292" s="148"/>
      <c r="T292" s="149"/>
      <c r="AT292" s="144" t="s">
        <v>133</v>
      </c>
      <c r="AU292" s="144" t="s">
        <v>82</v>
      </c>
      <c r="AV292" s="12" t="s">
        <v>82</v>
      </c>
      <c r="AW292" s="12" t="s">
        <v>35</v>
      </c>
      <c r="AX292" s="12" t="s">
        <v>73</v>
      </c>
      <c r="AY292" s="144" t="s">
        <v>122</v>
      </c>
    </row>
    <row r="293" spans="2:51" s="12" customFormat="1" x14ac:dyDescent="0.2">
      <c r="B293" s="142"/>
      <c r="D293" s="143" t="s">
        <v>133</v>
      </c>
      <c r="E293" s="144" t="s">
        <v>19</v>
      </c>
      <c r="F293" s="145" t="s">
        <v>851</v>
      </c>
      <c r="H293" s="146">
        <v>16</v>
      </c>
      <c r="I293" s="147"/>
      <c r="L293" s="142"/>
      <c r="M293" s="148"/>
      <c r="T293" s="149"/>
      <c r="AT293" s="144" t="s">
        <v>133</v>
      </c>
      <c r="AU293" s="144" t="s">
        <v>82</v>
      </c>
      <c r="AV293" s="12" t="s">
        <v>82</v>
      </c>
      <c r="AW293" s="12" t="s">
        <v>35</v>
      </c>
      <c r="AX293" s="12" t="s">
        <v>73</v>
      </c>
      <c r="AY293" s="144" t="s">
        <v>122</v>
      </c>
    </row>
    <row r="294" spans="2:51" s="12" customFormat="1" x14ac:dyDescent="0.2">
      <c r="B294" s="142"/>
      <c r="D294" s="143" t="s">
        <v>133</v>
      </c>
      <c r="E294" s="144" t="s">
        <v>19</v>
      </c>
      <c r="F294" s="145" t="s">
        <v>852</v>
      </c>
      <c r="H294" s="146">
        <v>11</v>
      </c>
      <c r="I294" s="147"/>
      <c r="L294" s="142"/>
      <c r="M294" s="148"/>
      <c r="T294" s="149"/>
      <c r="AT294" s="144" t="s">
        <v>133</v>
      </c>
      <c r="AU294" s="144" t="s">
        <v>82</v>
      </c>
      <c r="AV294" s="12" t="s">
        <v>82</v>
      </c>
      <c r="AW294" s="12" t="s">
        <v>35</v>
      </c>
      <c r="AX294" s="12" t="s">
        <v>73</v>
      </c>
      <c r="AY294" s="144" t="s">
        <v>122</v>
      </c>
    </row>
    <row r="295" spans="2:51" s="12" customFormat="1" ht="22.5" x14ac:dyDescent="0.2">
      <c r="B295" s="142"/>
      <c r="D295" s="143" t="s">
        <v>133</v>
      </c>
      <c r="E295" s="144" t="s">
        <v>19</v>
      </c>
      <c r="F295" s="145" t="s">
        <v>853</v>
      </c>
      <c r="H295" s="146">
        <v>3</v>
      </c>
      <c r="I295" s="147"/>
      <c r="L295" s="142"/>
      <c r="M295" s="148"/>
      <c r="T295" s="149"/>
      <c r="AT295" s="144" t="s">
        <v>133</v>
      </c>
      <c r="AU295" s="144" t="s">
        <v>82</v>
      </c>
      <c r="AV295" s="12" t="s">
        <v>82</v>
      </c>
      <c r="AW295" s="12" t="s">
        <v>35</v>
      </c>
      <c r="AX295" s="12" t="s">
        <v>73</v>
      </c>
      <c r="AY295" s="144" t="s">
        <v>122</v>
      </c>
    </row>
    <row r="296" spans="2:51" s="12" customFormat="1" x14ac:dyDescent="0.2">
      <c r="B296" s="142"/>
      <c r="D296" s="143" t="s">
        <v>133</v>
      </c>
      <c r="E296" s="144" t="s">
        <v>19</v>
      </c>
      <c r="F296" s="145" t="s">
        <v>888</v>
      </c>
      <c r="H296" s="146">
        <v>270</v>
      </c>
      <c r="I296" s="147"/>
      <c r="L296" s="142"/>
      <c r="M296" s="148"/>
      <c r="T296" s="149"/>
      <c r="AT296" s="144" t="s">
        <v>133</v>
      </c>
      <c r="AU296" s="144" t="s">
        <v>82</v>
      </c>
      <c r="AV296" s="12" t="s">
        <v>82</v>
      </c>
      <c r="AW296" s="12" t="s">
        <v>35</v>
      </c>
      <c r="AX296" s="12" t="s">
        <v>73</v>
      </c>
      <c r="AY296" s="144" t="s">
        <v>122</v>
      </c>
    </row>
    <row r="297" spans="2:51" s="12" customFormat="1" x14ac:dyDescent="0.2">
      <c r="B297" s="142"/>
      <c r="D297" s="143" t="s">
        <v>133</v>
      </c>
      <c r="E297" s="144" t="s">
        <v>19</v>
      </c>
      <c r="F297" s="145" t="s">
        <v>889</v>
      </c>
      <c r="H297" s="146">
        <v>2090</v>
      </c>
      <c r="I297" s="147"/>
      <c r="L297" s="142"/>
      <c r="M297" s="148"/>
      <c r="T297" s="149"/>
      <c r="AT297" s="144" t="s">
        <v>133</v>
      </c>
      <c r="AU297" s="144" t="s">
        <v>82</v>
      </c>
      <c r="AV297" s="12" t="s">
        <v>82</v>
      </c>
      <c r="AW297" s="12" t="s">
        <v>35</v>
      </c>
      <c r="AX297" s="12" t="s">
        <v>73</v>
      </c>
      <c r="AY297" s="144" t="s">
        <v>122</v>
      </c>
    </row>
    <row r="298" spans="2:51" s="12" customFormat="1" x14ac:dyDescent="0.2">
      <c r="B298" s="142"/>
      <c r="D298" s="143" t="s">
        <v>133</v>
      </c>
      <c r="E298" s="144" t="s">
        <v>19</v>
      </c>
      <c r="F298" s="145" t="s">
        <v>890</v>
      </c>
      <c r="H298" s="146">
        <v>930</v>
      </c>
      <c r="I298" s="147"/>
      <c r="L298" s="142"/>
      <c r="M298" s="148"/>
      <c r="T298" s="149"/>
      <c r="AT298" s="144" t="s">
        <v>133</v>
      </c>
      <c r="AU298" s="144" t="s">
        <v>82</v>
      </c>
      <c r="AV298" s="12" t="s">
        <v>82</v>
      </c>
      <c r="AW298" s="12" t="s">
        <v>35</v>
      </c>
      <c r="AX298" s="12" t="s">
        <v>73</v>
      </c>
      <c r="AY298" s="144" t="s">
        <v>122</v>
      </c>
    </row>
    <row r="299" spans="2:51" s="12" customFormat="1" ht="22.5" x14ac:dyDescent="0.2">
      <c r="B299" s="142"/>
      <c r="D299" s="143" t="s">
        <v>133</v>
      </c>
      <c r="E299" s="144" t="s">
        <v>19</v>
      </c>
      <c r="F299" s="145" t="s">
        <v>891</v>
      </c>
      <c r="H299" s="146">
        <v>90</v>
      </c>
      <c r="I299" s="147"/>
      <c r="L299" s="142"/>
      <c r="M299" s="148"/>
      <c r="T299" s="149"/>
      <c r="AT299" s="144" t="s">
        <v>133</v>
      </c>
      <c r="AU299" s="144" t="s">
        <v>82</v>
      </c>
      <c r="AV299" s="12" t="s">
        <v>82</v>
      </c>
      <c r="AW299" s="12" t="s">
        <v>35</v>
      </c>
      <c r="AX299" s="12" t="s">
        <v>73</v>
      </c>
      <c r="AY299" s="144" t="s">
        <v>122</v>
      </c>
    </row>
    <row r="300" spans="2:51" s="12" customFormat="1" x14ac:dyDescent="0.2">
      <c r="B300" s="142"/>
      <c r="D300" s="143" t="s">
        <v>133</v>
      </c>
      <c r="E300" s="144" t="s">
        <v>19</v>
      </c>
      <c r="F300" s="145" t="s">
        <v>892</v>
      </c>
      <c r="H300" s="146">
        <v>228</v>
      </c>
      <c r="I300" s="147"/>
      <c r="L300" s="142"/>
      <c r="M300" s="148"/>
      <c r="T300" s="149"/>
      <c r="AT300" s="144" t="s">
        <v>133</v>
      </c>
      <c r="AU300" s="144" t="s">
        <v>82</v>
      </c>
      <c r="AV300" s="12" t="s">
        <v>82</v>
      </c>
      <c r="AW300" s="12" t="s">
        <v>35</v>
      </c>
      <c r="AX300" s="12" t="s">
        <v>73</v>
      </c>
      <c r="AY300" s="144" t="s">
        <v>122</v>
      </c>
    </row>
    <row r="301" spans="2:51" s="12" customFormat="1" x14ac:dyDescent="0.2">
      <c r="B301" s="142"/>
      <c r="D301" s="143" t="s">
        <v>133</v>
      </c>
      <c r="E301" s="144" t="s">
        <v>19</v>
      </c>
      <c r="F301" s="145" t="s">
        <v>893</v>
      </c>
      <c r="H301" s="146">
        <v>158</v>
      </c>
      <c r="I301" s="147"/>
      <c r="L301" s="142"/>
      <c r="M301" s="148"/>
      <c r="T301" s="149"/>
      <c r="AT301" s="144" t="s">
        <v>133</v>
      </c>
      <c r="AU301" s="144" t="s">
        <v>82</v>
      </c>
      <c r="AV301" s="12" t="s">
        <v>82</v>
      </c>
      <c r="AW301" s="12" t="s">
        <v>35</v>
      </c>
      <c r="AX301" s="12" t="s">
        <v>73</v>
      </c>
      <c r="AY301" s="144" t="s">
        <v>122</v>
      </c>
    </row>
    <row r="302" spans="2:51" s="12" customFormat="1" ht="22.5" x14ac:dyDescent="0.2">
      <c r="B302" s="142"/>
      <c r="D302" s="143" t="s">
        <v>133</v>
      </c>
      <c r="E302" s="144" t="s">
        <v>19</v>
      </c>
      <c r="F302" s="145" t="s">
        <v>894</v>
      </c>
      <c r="H302" s="146">
        <v>114</v>
      </c>
      <c r="I302" s="147"/>
      <c r="L302" s="142"/>
      <c r="M302" s="148"/>
      <c r="T302" s="149"/>
      <c r="AT302" s="144" t="s">
        <v>133</v>
      </c>
      <c r="AU302" s="144" t="s">
        <v>82</v>
      </c>
      <c r="AV302" s="12" t="s">
        <v>82</v>
      </c>
      <c r="AW302" s="12" t="s">
        <v>35</v>
      </c>
      <c r="AX302" s="12" t="s">
        <v>73</v>
      </c>
      <c r="AY302" s="144" t="s">
        <v>122</v>
      </c>
    </row>
    <row r="303" spans="2:51" s="12" customFormat="1" x14ac:dyDescent="0.2">
      <c r="B303" s="142"/>
      <c r="D303" s="143" t="s">
        <v>133</v>
      </c>
      <c r="E303" s="144" t="s">
        <v>19</v>
      </c>
      <c r="F303" s="145" t="s">
        <v>895</v>
      </c>
      <c r="H303" s="146">
        <v>36</v>
      </c>
      <c r="I303" s="147"/>
      <c r="L303" s="142"/>
      <c r="M303" s="148"/>
      <c r="T303" s="149"/>
      <c r="AT303" s="144" t="s">
        <v>133</v>
      </c>
      <c r="AU303" s="144" t="s">
        <v>82</v>
      </c>
      <c r="AV303" s="12" t="s">
        <v>82</v>
      </c>
      <c r="AW303" s="12" t="s">
        <v>35</v>
      </c>
      <c r="AX303" s="12" t="s">
        <v>73</v>
      </c>
      <c r="AY303" s="144" t="s">
        <v>122</v>
      </c>
    </row>
    <row r="304" spans="2:51" s="12" customFormat="1" x14ac:dyDescent="0.2">
      <c r="B304" s="142"/>
      <c r="D304" s="143" t="s">
        <v>133</v>
      </c>
      <c r="E304" s="144" t="s">
        <v>19</v>
      </c>
      <c r="F304" s="145" t="s">
        <v>896</v>
      </c>
      <c r="H304" s="146">
        <v>12</v>
      </c>
      <c r="I304" s="147"/>
      <c r="L304" s="142"/>
      <c r="M304" s="148"/>
      <c r="T304" s="149"/>
      <c r="AT304" s="144" t="s">
        <v>133</v>
      </c>
      <c r="AU304" s="144" t="s">
        <v>82</v>
      </c>
      <c r="AV304" s="12" t="s">
        <v>82</v>
      </c>
      <c r="AW304" s="12" t="s">
        <v>35</v>
      </c>
      <c r="AX304" s="12" t="s">
        <v>73</v>
      </c>
      <c r="AY304" s="144" t="s">
        <v>122</v>
      </c>
    </row>
    <row r="305" spans="2:65" s="12" customFormat="1" x14ac:dyDescent="0.2">
      <c r="B305" s="142"/>
      <c r="D305" s="143" t="s">
        <v>133</v>
      </c>
      <c r="E305" s="144" t="s">
        <v>19</v>
      </c>
      <c r="F305" s="145" t="s">
        <v>897</v>
      </c>
      <c r="H305" s="146">
        <v>602</v>
      </c>
      <c r="I305" s="147"/>
      <c r="L305" s="142"/>
      <c r="M305" s="148"/>
      <c r="T305" s="149"/>
      <c r="AT305" s="144" t="s">
        <v>133</v>
      </c>
      <c r="AU305" s="144" t="s">
        <v>82</v>
      </c>
      <c r="AV305" s="12" t="s">
        <v>82</v>
      </c>
      <c r="AW305" s="12" t="s">
        <v>35</v>
      </c>
      <c r="AX305" s="12" t="s">
        <v>73</v>
      </c>
      <c r="AY305" s="144" t="s">
        <v>122</v>
      </c>
    </row>
    <row r="306" spans="2:65" s="1" customFormat="1" ht="33" customHeight="1" x14ac:dyDescent="0.2">
      <c r="B306" s="31"/>
      <c r="C306" s="126" t="s">
        <v>396</v>
      </c>
      <c r="D306" s="126" t="s">
        <v>124</v>
      </c>
      <c r="E306" s="127" t="s">
        <v>368</v>
      </c>
      <c r="F306" s="128" t="s">
        <v>369</v>
      </c>
      <c r="G306" s="129" t="s">
        <v>127</v>
      </c>
      <c r="H306" s="130">
        <v>1531</v>
      </c>
      <c r="I306" s="131"/>
      <c r="J306" s="130">
        <f>ROUND(I306*H306,2)</f>
        <v>0</v>
      </c>
      <c r="K306" s="128" t="s">
        <v>128</v>
      </c>
      <c r="L306" s="31"/>
      <c r="M306" s="132" t="s">
        <v>19</v>
      </c>
      <c r="N306" s="133" t="s">
        <v>44</v>
      </c>
      <c r="P306" s="134">
        <f>O306*H306</f>
        <v>0</v>
      </c>
      <c r="Q306" s="134">
        <v>0</v>
      </c>
      <c r="R306" s="134">
        <f>Q306*H306</f>
        <v>0</v>
      </c>
      <c r="S306" s="134">
        <v>0</v>
      </c>
      <c r="T306" s="135">
        <f>S306*H306</f>
        <v>0</v>
      </c>
      <c r="AR306" s="136" t="s">
        <v>129</v>
      </c>
      <c r="AT306" s="136" t="s">
        <v>124</v>
      </c>
      <c r="AU306" s="136" t="s">
        <v>82</v>
      </c>
      <c r="AY306" s="16" t="s">
        <v>122</v>
      </c>
      <c r="BE306" s="137">
        <f>IF(N306="základní",J306,0)</f>
        <v>0</v>
      </c>
      <c r="BF306" s="137">
        <f>IF(N306="snížená",J306,0)</f>
        <v>0</v>
      </c>
      <c r="BG306" s="137">
        <f>IF(N306="zákl. přenesená",J306,0)</f>
        <v>0</v>
      </c>
      <c r="BH306" s="137">
        <f>IF(N306="sníž. přenesená",J306,0)</f>
        <v>0</v>
      </c>
      <c r="BI306" s="137">
        <f>IF(N306="nulová",J306,0)</f>
        <v>0</v>
      </c>
      <c r="BJ306" s="16" t="s">
        <v>12</v>
      </c>
      <c r="BK306" s="137">
        <f>ROUND(I306*H306,2)</f>
        <v>0</v>
      </c>
      <c r="BL306" s="16" t="s">
        <v>129</v>
      </c>
      <c r="BM306" s="136" t="s">
        <v>370</v>
      </c>
    </row>
    <row r="307" spans="2:65" s="1" customFormat="1" x14ac:dyDescent="0.2">
      <c r="B307" s="31"/>
      <c r="D307" s="138" t="s">
        <v>131</v>
      </c>
      <c r="F307" s="139" t="s">
        <v>371</v>
      </c>
      <c r="I307" s="140"/>
      <c r="L307" s="31"/>
      <c r="M307" s="141"/>
      <c r="T307" s="52"/>
      <c r="AT307" s="16" t="s">
        <v>131</v>
      </c>
      <c r="AU307" s="16" t="s">
        <v>82</v>
      </c>
    </row>
    <row r="308" spans="2:65" s="12" customFormat="1" ht="22.5" x14ac:dyDescent="0.2">
      <c r="B308" s="142"/>
      <c r="D308" s="143" t="s">
        <v>133</v>
      </c>
      <c r="E308" s="144" t="s">
        <v>19</v>
      </c>
      <c r="F308" s="145" t="s">
        <v>898</v>
      </c>
      <c r="H308" s="146">
        <v>1531</v>
      </c>
      <c r="I308" s="147"/>
      <c r="L308" s="142"/>
      <c r="M308" s="148"/>
      <c r="T308" s="149"/>
      <c r="AT308" s="144" t="s">
        <v>133</v>
      </c>
      <c r="AU308" s="144" t="s">
        <v>82</v>
      </c>
      <c r="AV308" s="12" t="s">
        <v>82</v>
      </c>
      <c r="AW308" s="12" t="s">
        <v>35</v>
      </c>
      <c r="AX308" s="12" t="s">
        <v>73</v>
      </c>
      <c r="AY308" s="144" t="s">
        <v>122</v>
      </c>
    </row>
    <row r="309" spans="2:65" s="1" customFormat="1" ht="37.9" customHeight="1" x14ac:dyDescent="0.2">
      <c r="B309" s="31"/>
      <c r="C309" s="126" t="s">
        <v>403</v>
      </c>
      <c r="D309" s="126" t="s">
        <v>124</v>
      </c>
      <c r="E309" s="127" t="s">
        <v>381</v>
      </c>
      <c r="F309" s="128" t="s">
        <v>382</v>
      </c>
      <c r="G309" s="129" t="s">
        <v>127</v>
      </c>
      <c r="H309" s="130">
        <v>1320</v>
      </c>
      <c r="I309" s="131"/>
      <c r="J309" s="130">
        <f>ROUND(I309*H309,2)</f>
        <v>0</v>
      </c>
      <c r="K309" s="128" t="s">
        <v>128</v>
      </c>
      <c r="L309" s="31"/>
      <c r="M309" s="132" t="s">
        <v>19</v>
      </c>
      <c r="N309" s="133" t="s">
        <v>44</v>
      </c>
      <c r="P309" s="134">
        <f>O309*H309</f>
        <v>0</v>
      </c>
      <c r="Q309" s="134">
        <v>0</v>
      </c>
      <c r="R309" s="134">
        <f>Q309*H309</f>
        <v>0</v>
      </c>
      <c r="S309" s="134">
        <v>0</v>
      </c>
      <c r="T309" s="135">
        <f>S309*H309</f>
        <v>0</v>
      </c>
      <c r="AR309" s="136" t="s">
        <v>129</v>
      </c>
      <c r="AT309" s="136" t="s">
        <v>124</v>
      </c>
      <c r="AU309" s="136" t="s">
        <v>82</v>
      </c>
      <c r="AY309" s="16" t="s">
        <v>122</v>
      </c>
      <c r="BE309" s="137">
        <f>IF(N309="základní",J309,0)</f>
        <v>0</v>
      </c>
      <c r="BF309" s="137">
        <f>IF(N309="snížená",J309,0)</f>
        <v>0</v>
      </c>
      <c r="BG309" s="137">
        <f>IF(N309="zákl. přenesená",J309,0)</f>
        <v>0</v>
      </c>
      <c r="BH309" s="137">
        <f>IF(N309="sníž. přenesená",J309,0)</f>
        <v>0</v>
      </c>
      <c r="BI309" s="137">
        <f>IF(N309="nulová",J309,0)</f>
        <v>0</v>
      </c>
      <c r="BJ309" s="16" t="s">
        <v>12</v>
      </c>
      <c r="BK309" s="137">
        <f>ROUND(I309*H309,2)</f>
        <v>0</v>
      </c>
      <c r="BL309" s="16" t="s">
        <v>129</v>
      </c>
      <c r="BM309" s="136" t="s">
        <v>383</v>
      </c>
    </row>
    <row r="310" spans="2:65" s="1" customFormat="1" x14ac:dyDescent="0.2">
      <c r="B310" s="31"/>
      <c r="D310" s="138" t="s">
        <v>131</v>
      </c>
      <c r="F310" s="139" t="s">
        <v>384</v>
      </c>
      <c r="I310" s="140"/>
      <c r="L310" s="31"/>
      <c r="M310" s="141"/>
      <c r="T310" s="52"/>
      <c r="AT310" s="16" t="s">
        <v>131</v>
      </c>
      <c r="AU310" s="16" t="s">
        <v>82</v>
      </c>
    </row>
    <row r="311" spans="2:65" s="12" customFormat="1" ht="22.5" x14ac:dyDescent="0.2">
      <c r="B311" s="142"/>
      <c r="D311" s="143" t="s">
        <v>133</v>
      </c>
      <c r="E311" s="144" t="s">
        <v>19</v>
      </c>
      <c r="F311" s="145" t="s">
        <v>899</v>
      </c>
      <c r="H311" s="146">
        <v>1320</v>
      </c>
      <c r="I311" s="147"/>
      <c r="L311" s="142"/>
      <c r="M311" s="148"/>
      <c r="T311" s="149"/>
      <c r="AT311" s="144" t="s">
        <v>133</v>
      </c>
      <c r="AU311" s="144" t="s">
        <v>82</v>
      </c>
      <c r="AV311" s="12" t="s">
        <v>82</v>
      </c>
      <c r="AW311" s="12" t="s">
        <v>35</v>
      </c>
      <c r="AX311" s="12" t="s">
        <v>73</v>
      </c>
      <c r="AY311" s="144" t="s">
        <v>122</v>
      </c>
    </row>
    <row r="312" spans="2:65" s="1" customFormat="1" ht="49.15" customHeight="1" x14ac:dyDescent="0.2">
      <c r="B312" s="31"/>
      <c r="C312" s="126" t="s">
        <v>408</v>
      </c>
      <c r="D312" s="126" t="s">
        <v>124</v>
      </c>
      <c r="E312" s="127" t="s">
        <v>389</v>
      </c>
      <c r="F312" s="128" t="s">
        <v>390</v>
      </c>
      <c r="G312" s="129" t="s">
        <v>127</v>
      </c>
      <c r="H312" s="130">
        <v>685</v>
      </c>
      <c r="I312" s="131"/>
      <c r="J312" s="130">
        <f>ROUND(I312*H312,2)</f>
        <v>0</v>
      </c>
      <c r="K312" s="128" t="s">
        <v>128</v>
      </c>
      <c r="L312" s="31"/>
      <c r="M312" s="132" t="s">
        <v>19</v>
      </c>
      <c r="N312" s="133" t="s">
        <v>44</v>
      </c>
      <c r="P312" s="134">
        <f>O312*H312</f>
        <v>0</v>
      </c>
      <c r="Q312" s="134">
        <v>0</v>
      </c>
      <c r="R312" s="134">
        <f>Q312*H312</f>
        <v>0</v>
      </c>
      <c r="S312" s="134">
        <v>0</v>
      </c>
      <c r="T312" s="135">
        <f>S312*H312</f>
        <v>0</v>
      </c>
      <c r="AR312" s="136" t="s">
        <v>129</v>
      </c>
      <c r="AT312" s="136" t="s">
        <v>124</v>
      </c>
      <c r="AU312" s="136" t="s">
        <v>82</v>
      </c>
      <c r="AY312" s="16" t="s">
        <v>122</v>
      </c>
      <c r="BE312" s="137">
        <f>IF(N312="základní",J312,0)</f>
        <v>0</v>
      </c>
      <c r="BF312" s="137">
        <f>IF(N312="snížená",J312,0)</f>
        <v>0</v>
      </c>
      <c r="BG312" s="137">
        <f>IF(N312="zákl. přenesená",J312,0)</f>
        <v>0</v>
      </c>
      <c r="BH312" s="137">
        <f>IF(N312="sníž. přenesená",J312,0)</f>
        <v>0</v>
      </c>
      <c r="BI312" s="137">
        <f>IF(N312="nulová",J312,0)</f>
        <v>0</v>
      </c>
      <c r="BJ312" s="16" t="s">
        <v>12</v>
      </c>
      <c r="BK312" s="137">
        <f>ROUND(I312*H312,2)</f>
        <v>0</v>
      </c>
      <c r="BL312" s="16" t="s">
        <v>129</v>
      </c>
      <c r="BM312" s="136" t="s">
        <v>391</v>
      </c>
    </row>
    <row r="313" spans="2:65" s="1" customFormat="1" x14ac:dyDescent="0.2">
      <c r="B313" s="31"/>
      <c r="D313" s="138" t="s">
        <v>131</v>
      </c>
      <c r="F313" s="139" t="s">
        <v>392</v>
      </c>
      <c r="I313" s="140"/>
      <c r="L313" s="31"/>
      <c r="M313" s="141"/>
      <c r="T313" s="52"/>
      <c r="AT313" s="16" t="s">
        <v>131</v>
      </c>
      <c r="AU313" s="16" t="s">
        <v>82</v>
      </c>
    </row>
    <row r="314" spans="2:65" s="12" customFormat="1" x14ac:dyDescent="0.2">
      <c r="B314" s="142"/>
      <c r="D314" s="143" t="s">
        <v>133</v>
      </c>
      <c r="E314" s="144" t="s">
        <v>19</v>
      </c>
      <c r="F314" s="145" t="s">
        <v>900</v>
      </c>
      <c r="H314" s="146">
        <v>685</v>
      </c>
      <c r="I314" s="147"/>
      <c r="L314" s="142"/>
      <c r="M314" s="148"/>
      <c r="T314" s="149"/>
      <c r="AT314" s="144" t="s">
        <v>133</v>
      </c>
      <c r="AU314" s="144" t="s">
        <v>82</v>
      </c>
      <c r="AV314" s="12" t="s">
        <v>82</v>
      </c>
      <c r="AW314" s="12" t="s">
        <v>35</v>
      </c>
      <c r="AX314" s="12" t="s">
        <v>73</v>
      </c>
      <c r="AY314" s="144" t="s">
        <v>122</v>
      </c>
    </row>
    <row r="315" spans="2:65" s="1" customFormat="1" ht="37.9" customHeight="1" x14ac:dyDescent="0.2">
      <c r="B315" s="31"/>
      <c r="C315" s="126" t="s">
        <v>413</v>
      </c>
      <c r="D315" s="126" t="s">
        <v>124</v>
      </c>
      <c r="E315" s="127" t="s">
        <v>397</v>
      </c>
      <c r="F315" s="128" t="s">
        <v>398</v>
      </c>
      <c r="G315" s="129" t="s">
        <v>127</v>
      </c>
      <c r="H315" s="130">
        <v>20</v>
      </c>
      <c r="I315" s="131"/>
      <c r="J315" s="130">
        <f>ROUND(I315*H315,2)</f>
        <v>0</v>
      </c>
      <c r="K315" s="128" t="s">
        <v>128</v>
      </c>
      <c r="L315" s="31"/>
      <c r="M315" s="132" t="s">
        <v>19</v>
      </c>
      <c r="N315" s="133" t="s">
        <v>44</v>
      </c>
      <c r="P315" s="134">
        <f>O315*H315</f>
        <v>0</v>
      </c>
      <c r="Q315" s="134">
        <v>0</v>
      </c>
      <c r="R315" s="134">
        <f>Q315*H315</f>
        <v>0</v>
      </c>
      <c r="S315" s="134">
        <v>0</v>
      </c>
      <c r="T315" s="135">
        <f>S315*H315</f>
        <v>0</v>
      </c>
      <c r="AR315" s="136" t="s">
        <v>129</v>
      </c>
      <c r="AT315" s="136" t="s">
        <v>124</v>
      </c>
      <c r="AU315" s="136" t="s">
        <v>82</v>
      </c>
      <c r="AY315" s="16" t="s">
        <v>122</v>
      </c>
      <c r="BE315" s="137">
        <f>IF(N315="základní",J315,0)</f>
        <v>0</v>
      </c>
      <c r="BF315" s="137">
        <f>IF(N315="snížená",J315,0)</f>
        <v>0</v>
      </c>
      <c r="BG315" s="137">
        <f>IF(N315="zákl. přenesená",J315,0)</f>
        <v>0</v>
      </c>
      <c r="BH315" s="137">
        <f>IF(N315="sníž. přenesená",J315,0)</f>
        <v>0</v>
      </c>
      <c r="BI315" s="137">
        <f>IF(N315="nulová",J315,0)</f>
        <v>0</v>
      </c>
      <c r="BJ315" s="16" t="s">
        <v>12</v>
      </c>
      <c r="BK315" s="137">
        <f>ROUND(I315*H315,2)</f>
        <v>0</v>
      </c>
      <c r="BL315" s="16" t="s">
        <v>129</v>
      </c>
      <c r="BM315" s="136" t="s">
        <v>399</v>
      </c>
    </row>
    <row r="316" spans="2:65" s="1" customFormat="1" x14ac:dyDescent="0.2">
      <c r="B316" s="31"/>
      <c r="D316" s="138" t="s">
        <v>131</v>
      </c>
      <c r="F316" s="139" t="s">
        <v>400</v>
      </c>
      <c r="I316" s="140"/>
      <c r="L316" s="31"/>
      <c r="M316" s="141"/>
      <c r="T316" s="52"/>
      <c r="AT316" s="16" t="s">
        <v>131</v>
      </c>
      <c r="AU316" s="16" t="s">
        <v>82</v>
      </c>
    </row>
    <row r="317" spans="2:65" s="12" customFormat="1" x14ac:dyDescent="0.2">
      <c r="B317" s="142"/>
      <c r="D317" s="143" t="s">
        <v>133</v>
      </c>
      <c r="E317" s="144" t="s">
        <v>19</v>
      </c>
      <c r="F317" s="145" t="s">
        <v>901</v>
      </c>
      <c r="H317" s="146">
        <v>20</v>
      </c>
      <c r="I317" s="147"/>
      <c r="L317" s="142"/>
      <c r="M317" s="148"/>
      <c r="T317" s="149"/>
      <c r="AT317" s="144" t="s">
        <v>133</v>
      </c>
      <c r="AU317" s="144" t="s">
        <v>82</v>
      </c>
      <c r="AV317" s="12" t="s">
        <v>82</v>
      </c>
      <c r="AW317" s="12" t="s">
        <v>35</v>
      </c>
      <c r="AX317" s="12" t="s">
        <v>73</v>
      </c>
      <c r="AY317" s="144" t="s">
        <v>122</v>
      </c>
    </row>
    <row r="318" spans="2:65" s="1" customFormat="1" ht="24.2" customHeight="1" x14ac:dyDescent="0.2">
      <c r="B318" s="31"/>
      <c r="C318" s="126" t="s">
        <v>418</v>
      </c>
      <c r="D318" s="126" t="s">
        <v>124</v>
      </c>
      <c r="E318" s="127" t="s">
        <v>404</v>
      </c>
      <c r="F318" s="128" t="s">
        <v>405</v>
      </c>
      <c r="G318" s="129" t="s">
        <v>127</v>
      </c>
      <c r="H318" s="130">
        <v>685</v>
      </c>
      <c r="I318" s="131"/>
      <c r="J318" s="130">
        <f>ROUND(I318*H318,2)</f>
        <v>0</v>
      </c>
      <c r="K318" s="128" t="s">
        <v>128</v>
      </c>
      <c r="L318" s="31"/>
      <c r="M318" s="132" t="s">
        <v>19</v>
      </c>
      <c r="N318" s="133" t="s">
        <v>44</v>
      </c>
      <c r="P318" s="134">
        <f>O318*H318</f>
        <v>0</v>
      </c>
      <c r="Q318" s="134">
        <v>0</v>
      </c>
      <c r="R318" s="134">
        <f>Q318*H318</f>
        <v>0</v>
      </c>
      <c r="S318" s="134">
        <v>0</v>
      </c>
      <c r="T318" s="135">
        <f>S318*H318</f>
        <v>0</v>
      </c>
      <c r="AR318" s="136" t="s">
        <v>129</v>
      </c>
      <c r="AT318" s="136" t="s">
        <v>124</v>
      </c>
      <c r="AU318" s="136" t="s">
        <v>82</v>
      </c>
      <c r="AY318" s="16" t="s">
        <v>122</v>
      </c>
      <c r="BE318" s="137">
        <f>IF(N318="základní",J318,0)</f>
        <v>0</v>
      </c>
      <c r="BF318" s="137">
        <f>IF(N318="snížená",J318,0)</f>
        <v>0</v>
      </c>
      <c r="BG318" s="137">
        <f>IF(N318="zákl. přenesená",J318,0)</f>
        <v>0</v>
      </c>
      <c r="BH318" s="137">
        <f>IF(N318="sníž. přenesená",J318,0)</f>
        <v>0</v>
      </c>
      <c r="BI318" s="137">
        <f>IF(N318="nulová",J318,0)</f>
        <v>0</v>
      </c>
      <c r="BJ318" s="16" t="s">
        <v>12</v>
      </c>
      <c r="BK318" s="137">
        <f>ROUND(I318*H318,2)</f>
        <v>0</v>
      </c>
      <c r="BL318" s="16" t="s">
        <v>129</v>
      </c>
      <c r="BM318" s="136" t="s">
        <v>406</v>
      </c>
    </row>
    <row r="319" spans="2:65" s="1" customFormat="1" x14ac:dyDescent="0.2">
      <c r="B319" s="31"/>
      <c r="D319" s="138" t="s">
        <v>131</v>
      </c>
      <c r="F319" s="139" t="s">
        <v>407</v>
      </c>
      <c r="I319" s="140"/>
      <c r="L319" s="31"/>
      <c r="M319" s="141"/>
      <c r="T319" s="52"/>
      <c r="AT319" s="16" t="s">
        <v>131</v>
      </c>
      <c r="AU319" s="16" t="s">
        <v>82</v>
      </c>
    </row>
    <row r="320" spans="2:65" s="12" customFormat="1" x14ac:dyDescent="0.2">
      <c r="B320" s="142"/>
      <c r="D320" s="143" t="s">
        <v>133</v>
      </c>
      <c r="E320" s="144" t="s">
        <v>19</v>
      </c>
      <c r="F320" s="145" t="s">
        <v>900</v>
      </c>
      <c r="H320" s="146">
        <v>685</v>
      </c>
      <c r="I320" s="147"/>
      <c r="L320" s="142"/>
      <c r="M320" s="148"/>
      <c r="T320" s="149"/>
      <c r="AT320" s="144" t="s">
        <v>133</v>
      </c>
      <c r="AU320" s="144" t="s">
        <v>82</v>
      </c>
      <c r="AV320" s="12" t="s">
        <v>82</v>
      </c>
      <c r="AW320" s="12" t="s">
        <v>35</v>
      </c>
      <c r="AX320" s="12" t="s">
        <v>73</v>
      </c>
      <c r="AY320" s="144" t="s">
        <v>122</v>
      </c>
    </row>
    <row r="321" spans="2:65" s="1" customFormat="1" ht="44.25" customHeight="1" x14ac:dyDescent="0.2">
      <c r="B321" s="31"/>
      <c r="C321" s="126" t="s">
        <v>423</v>
      </c>
      <c r="D321" s="126" t="s">
        <v>124</v>
      </c>
      <c r="E321" s="127" t="s">
        <v>409</v>
      </c>
      <c r="F321" s="128" t="s">
        <v>410</v>
      </c>
      <c r="G321" s="129" t="s">
        <v>127</v>
      </c>
      <c r="H321" s="130">
        <v>685</v>
      </c>
      <c r="I321" s="131"/>
      <c r="J321" s="130">
        <f>ROUND(I321*H321,2)</f>
        <v>0</v>
      </c>
      <c r="K321" s="128" t="s">
        <v>128</v>
      </c>
      <c r="L321" s="31"/>
      <c r="M321" s="132" t="s">
        <v>19</v>
      </c>
      <c r="N321" s="133" t="s">
        <v>44</v>
      </c>
      <c r="P321" s="134">
        <f>O321*H321</f>
        <v>0</v>
      </c>
      <c r="Q321" s="134">
        <v>0</v>
      </c>
      <c r="R321" s="134">
        <f>Q321*H321</f>
        <v>0</v>
      </c>
      <c r="S321" s="134">
        <v>0</v>
      </c>
      <c r="T321" s="135">
        <f>S321*H321</f>
        <v>0</v>
      </c>
      <c r="AR321" s="136" t="s">
        <v>129</v>
      </c>
      <c r="AT321" s="136" t="s">
        <v>124</v>
      </c>
      <c r="AU321" s="136" t="s">
        <v>82</v>
      </c>
      <c r="AY321" s="16" t="s">
        <v>122</v>
      </c>
      <c r="BE321" s="137">
        <f>IF(N321="základní",J321,0)</f>
        <v>0</v>
      </c>
      <c r="BF321" s="137">
        <f>IF(N321="snížená",J321,0)</f>
        <v>0</v>
      </c>
      <c r="BG321" s="137">
        <f>IF(N321="zákl. přenesená",J321,0)</f>
        <v>0</v>
      </c>
      <c r="BH321" s="137">
        <f>IF(N321="sníž. přenesená",J321,0)</f>
        <v>0</v>
      </c>
      <c r="BI321" s="137">
        <f>IF(N321="nulová",J321,0)</f>
        <v>0</v>
      </c>
      <c r="BJ321" s="16" t="s">
        <v>12</v>
      </c>
      <c r="BK321" s="137">
        <f>ROUND(I321*H321,2)</f>
        <v>0</v>
      </c>
      <c r="BL321" s="16" t="s">
        <v>129</v>
      </c>
      <c r="BM321" s="136" t="s">
        <v>411</v>
      </c>
    </row>
    <row r="322" spans="2:65" s="1" customFormat="1" x14ac:dyDescent="0.2">
      <c r="B322" s="31"/>
      <c r="D322" s="138" t="s">
        <v>131</v>
      </c>
      <c r="F322" s="139" t="s">
        <v>412</v>
      </c>
      <c r="I322" s="140"/>
      <c r="L322" s="31"/>
      <c r="M322" s="141"/>
      <c r="T322" s="52"/>
      <c r="AT322" s="16" t="s">
        <v>131</v>
      </c>
      <c r="AU322" s="16" t="s">
        <v>82</v>
      </c>
    </row>
    <row r="323" spans="2:65" s="12" customFormat="1" x14ac:dyDescent="0.2">
      <c r="B323" s="142"/>
      <c r="D323" s="143" t="s">
        <v>133</v>
      </c>
      <c r="E323" s="144" t="s">
        <v>19</v>
      </c>
      <c r="F323" s="145" t="s">
        <v>900</v>
      </c>
      <c r="H323" s="146">
        <v>685</v>
      </c>
      <c r="I323" s="147"/>
      <c r="L323" s="142"/>
      <c r="M323" s="148"/>
      <c r="T323" s="149"/>
      <c r="AT323" s="144" t="s">
        <v>133</v>
      </c>
      <c r="AU323" s="144" t="s">
        <v>82</v>
      </c>
      <c r="AV323" s="12" t="s">
        <v>82</v>
      </c>
      <c r="AW323" s="12" t="s">
        <v>35</v>
      </c>
      <c r="AX323" s="12" t="s">
        <v>73</v>
      </c>
      <c r="AY323" s="144" t="s">
        <v>122</v>
      </c>
    </row>
    <row r="324" spans="2:65" s="1" customFormat="1" ht="24.2" customHeight="1" x14ac:dyDescent="0.2">
      <c r="B324" s="31"/>
      <c r="C324" s="126" t="s">
        <v>428</v>
      </c>
      <c r="D324" s="126" t="s">
        <v>124</v>
      </c>
      <c r="E324" s="127" t="s">
        <v>414</v>
      </c>
      <c r="F324" s="128" t="s">
        <v>415</v>
      </c>
      <c r="G324" s="129" t="s">
        <v>127</v>
      </c>
      <c r="H324" s="130">
        <v>685</v>
      </c>
      <c r="I324" s="131"/>
      <c r="J324" s="130">
        <f>ROUND(I324*H324,2)</f>
        <v>0</v>
      </c>
      <c r="K324" s="128" t="s">
        <v>128</v>
      </c>
      <c r="L324" s="31"/>
      <c r="M324" s="132" t="s">
        <v>19</v>
      </c>
      <c r="N324" s="133" t="s">
        <v>44</v>
      </c>
      <c r="P324" s="134">
        <f>O324*H324</f>
        <v>0</v>
      </c>
      <c r="Q324" s="134">
        <v>0</v>
      </c>
      <c r="R324" s="134">
        <f>Q324*H324</f>
        <v>0</v>
      </c>
      <c r="S324" s="134">
        <v>0</v>
      </c>
      <c r="T324" s="135">
        <f>S324*H324</f>
        <v>0</v>
      </c>
      <c r="AR324" s="136" t="s">
        <v>129</v>
      </c>
      <c r="AT324" s="136" t="s">
        <v>124</v>
      </c>
      <c r="AU324" s="136" t="s">
        <v>82</v>
      </c>
      <c r="AY324" s="16" t="s">
        <v>122</v>
      </c>
      <c r="BE324" s="137">
        <f>IF(N324="základní",J324,0)</f>
        <v>0</v>
      </c>
      <c r="BF324" s="137">
        <f>IF(N324="snížená",J324,0)</f>
        <v>0</v>
      </c>
      <c r="BG324" s="137">
        <f>IF(N324="zákl. přenesená",J324,0)</f>
        <v>0</v>
      </c>
      <c r="BH324" s="137">
        <f>IF(N324="sníž. přenesená",J324,0)</f>
        <v>0</v>
      </c>
      <c r="BI324" s="137">
        <f>IF(N324="nulová",J324,0)</f>
        <v>0</v>
      </c>
      <c r="BJ324" s="16" t="s">
        <v>12</v>
      </c>
      <c r="BK324" s="137">
        <f>ROUND(I324*H324,2)</f>
        <v>0</v>
      </c>
      <c r="BL324" s="16" t="s">
        <v>129</v>
      </c>
      <c r="BM324" s="136" t="s">
        <v>416</v>
      </c>
    </row>
    <row r="325" spans="2:65" s="1" customFormat="1" x14ac:dyDescent="0.2">
      <c r="B325" s="31"/>
      <c r="D325" s="138" t="s">
        <v>131</v>
      </c>
      <c r="F325" s="139" t="s">
        <v>417</v>
      </c>
      <c r="I325" s="140"/>
      <c r="L325" s="31"/>
      <c r="M325" s="141"/>
      <c r="T325" s="52"/>
      <c r="AT325" s="16" t="s">
        <v>131</v>
      </c>
      <c r="AU325" s="16" t="s">
        <v>82</v>
      </c>
    </row>
    <row r="326" spans="2:65" s="12" customFormat="1" x14ac:dyDescent="0.2">
      <c r="B326" s="142"/>
      <c r="D326" s="143" t="s">
        <v>133</v>
      </c>
      <c r="E326" s="144" t="s">
        <v>19</v>
      </c>
      <c r="F326" s="145" t="s">
        <v>900</v>
      </c>
      <c r="H326" s="146">
        <v>685</v>
      </c>
      <c r="I326" s="147"/>
      <c r="L326" s="142"/>
      <c r="M326" s="148"/>
      <c r="T326" s="149"/>
      <c r="AT326" s="144" t="s">
        <v>133</v>
      </c>
      <c r="AU326" s="144" t="s">
        <v>82</v>
      </c>
      <c r="AV326" s="12" t="s">
        <v>82</v>
      </c>
      <c r="AW326" s="12" t="s">
        <v>35</v>
      </c>
      <c r="AX326" s="12" t="s">
        <v>73</v>
      </c>
      <c r="AY326" s="144" t="s">
        <v>122</v>
      </c>
    </row>
    <row r="327" spans="2:65" s="1" customFormat="1" ht="49.15" customHeight="1" x14ac:dyDescent="0.2">
      <c r="B327" s="31"/>
      <c r="C327" s="126" t="s">
        <v>433</v>
      </c>
      <c r="D327" s="126" t="s">
        <v>124</v>
      </c>
      <c r="E327" s="127" t="s">
        <v>419</v>
      </c>
      <c r="F327" s="128" t="s">
        <v>420</v>
      </c>
      <c r="G327" s="129" t="s">
        <v>127</v>
      </c>
      <c r="H327" s="130">
        <v>685</v>
      </c>
      <c r="I327" s="131"/>
      <c r="J327" s="130">
        <f>ROUND(I327*H327,2)</f>
        <v>0</v>
      </c>
      <c r="K327" s="128" t="s">
        <v>128</v>
      </c>
      <c r="L327" s="31"/>
      <c r="M327" s="132" t="s">
        <v>19</v>
      </c>
      <c r="N327" s="133" t="s">
        <v>44</v>
      </c>
      <c r="P327" s="134">
        <f>O327*H327</f>
        <v>0</v>
      </c>
      <c r="Q327" s="134">
        <v>0</v>
      </c>
      <c r="R327" s="134">
        <f>Q327*H327</f>
        <v>0</v>
      </c>
      <c r="S327" s="134">
        <v>0</v>
      </c>
      <c r="T327" s="135">
        <f>S327*H327</f>
        <v>0</v>
      </c>
      <c r="AR327" s="136" t="s">
        <v>129</v>
      </c>
      <c r="AT327" s="136" t="s">
        <v>124</v>
      </c>
      <c r="AU327" s="136" t="s">
        <v>82</v>
      </c>
      <c r="AY327" s="16" t="s">
        <v>122</v>
      </c>
      <c r="BE327" s="137">
        <f>IF(N327="základní",J327,0)</f>
        <v>0</v>
      </c>
      <c r="BF327" s="137">
        <f>IF(N327="snížená",J327,0)</f>
        <v>0</v>
      </c>
      <c r="BG327" s="137">
        <f>IF(N327="zákl. přenesená",J327,0)</f>
        <v>0</v>
      </c>
      <c r="BH327" s="137">
        <f>IF(N327="sníž. přenesená",J327,0)</f>
        <v>0</v>
      </c>
      <c r="BI327" s="137">
        <f>IF(N327="nulová",J327,0)</f>
        <v>0</v>
      </c>
      <c r="BJ327" s="16" t="s">
        <v>12</v>
      </c>
      <c r="BK327" s="137">
        <f>ROUND(I327*H327,2)</f>
        <v>0</v>
      </c>
      <c r="BL327" s="16" t="s">
        <v>129</v>
      </c>
      <c r="BM327" s="136" t="s">
        <v>421</v>
      </c>
    </row>
    <row r="328" spans="2:65" s="1" customFormat="1" x14ac:dyDescent="0.2">
      <c r="B328" s="31"/>
      <c r="D328" s="138" t="s">
        <v>131</v>
      </c>
      <c r="F328" s="139" t="s">
        <v>422</v>
      </c>
      <c r="I328" s="140"/>
      <c r="L328" s="31"/>
      <c r="M328" s="141"/>
      <c r="T328" s="52"/>
      <c r="AT328" s="16" t="s">
        <v>131</v>
      </c>
      <c r="AU328" s="16" t="s">
        <v>82</v>
      </c>
    </row>
    <row r="329" spans="2:65" s="12" customFormat="1" x14ac:dyDescent="0.2">
      <c r="B329" s="142"/>
      <c r="D329" s="143" t="s">
        <v>133</v>
      </c>
      <c r="E329" s="144" t="s">
        <v>19</v>
      </c>
      <c r="F329" s="145" t="s">
        <v>900</v>
      </c>
      <c r="H329" s="146">
        <v>685</v>
      </c>
      <c r="I329" s="147"/>
      <c r="L329" s="142"/>
      <c r="M329" s="148"/>
      <c r="T329" s="149"/>
      <c r="AT329" s="144" t="s">
        <v>133</v>
      </c>
      <c r="AU329" s="144" t="s">
        <v>82</v>
      </c>
      <c r="AV329" s="12" t="s">
        <v>82</v>
      </c>
      <c r="AW329" s="12" t="s">
        <v>35</v>
      </c>
      <c r="AX329" s="12" t="s">
        <v>73</v>
      </c>
      <c r="AY329" s="144" t="s">
        <v>122</v>
      </c>
    </row>
    <row r="330" spans="2:65" s="1" customFormat="1" ht="55.5" customHeight="1" x14ac:dyDescent="0.2">
      <c r="B330" s="31"/>
      <c r="C330" s="126" t="s">
        <v>439</v>
      </c>
      <c r="D330" s="126" t="s">
        <v>124</v>
      </c>
      <c r="E330" s="127" t="s">
        <v>445</v>
      </c>
      <c r="F330" s="128" t="s">
        <v>446</v>
      </c>
      <c r="G330" s="129" t="s">
        <v>127</v>
      </c>
      <c r="H330" s="130">
        <v>20</v>
      </c>
      <c r="I330" s="131"/>
      <c r="J330" s="130">
        <f>ROUND(I330*H330,2)</f>
        <v>0</v>
      </c>
      <c r="K330" s="128" t="s">
        <v>128</v>
      </c>
      <c r="L330" s="31"/>
      <c r="M330" s="132" t="s">
        <v>19</v>
      </c>
      <c r="N330" s="133" t="s">
        <v>44</v>
      </c>
      <c r="P330" s="134">
        <f>O330*H330</f>
        <v>0</v>
      </c>
      <c r="Q330" s="134">
        <v>0.19536000000000001</v>
      </c>
      <c r="R330" s="134">
        <f>Q330*H330</f>
        <v>3.9072</v>
      </c>
      <c r="S330" s="134">
        <v>0</v>
      </c>
      <c r="T330" s="135">
        <f>S330*H330</f>
        <v>0</v>
      </c>
      <c r="AR330" s="136" t="s">
        <v>129</v>
      </c>
      <c r="AT330" s="136" t="s">
        <v>124</v>
      </c>
      <c r="AU330" s="136" t="s">
        <v>82</v>
      </c>
      <c r="AY330" s="16" t="s">
        <v>122</v>
      </c>
      <c r="BE330" s="137">
        <f>IF(N330="základní",J330,0)</f>
        <v>0</v>
      </c>
      <c r="BF330" s="137">
        <f>IF(N330="snížená",J330,0)</f>
        <v>0</v>
      </c>
      <c r="BG330" s="137">
        <f>IF(N330="zákl. přenesená",J330,0)</f>
        <v>0</v>
      </c>
      <c r="BH330" s="137">
        <f>IF(N330="sníž. přenesená",J330,0)</f>
        <v>0</v>
      </c>
      <c r="BI330" s="137">
        <f>IF(N330="nulová",J330,0)</f>
        <v>0</v>
      </c>
      <c r="BJ330" s="16" t="s">
        <v>12</v>
      </c>
      <c r="BK330" s="137">
        <f>ROUND(I330*H330,2)</f>
        <v>0</v>
      </c>
      <c r="BL330" s="16" t="s">
        <v>129</v>
      </c>
      <c r="BM330" s="136" t="s">
        <v>447</v>
      </c>
    </row>
    <row r="331" spans="2:65" s="1" customFormat="1" x14ac:dyDescent="0.2">
      <c r="B331" s="31"/>
      <c r="D331" s="138" t="s">
        <v>131</v>
      </c>
      <c r="F331" s="139" t="s">
        <v>448</v>
      </c>
      <c r="I331" s="140"/>
      <c r="L331" s="31"/>
      <c r="M331" s="141"/>
      <c r="T331" s="52"/>
      <c r="AT331" s="16" t="s">
        <v>131</v>
      </c>
      <c r="AU331" s="16" t="s">
        <v>82</v>
      </c>
    </row>
    <row r="332" spans="2:65" s="12" customFormat="1" x14ac:dyDescent="0.2">
      <c r="B332" s="142"/>
      <c r="D332" s="143" t="s">
        <v>133</v>
      </c>
      <c r="E332" s="144" t="s">
        <v>19</v>
      </c>
      <c r="F332" s="145" t="s">
        <v>901</v>
      </c>
      <c r="H332" s="146">
        <v>20</v>
      </c>
      <c r="I332" s="147"/>
      <c r="L332" s="142"/>
      <c r="M332" s="148"/>
      <c r="T332" s="149"/>
      <c r="AT332" s="144" t="s">
        <v>133</v>
      </c>
      <c r="AU332" s="144" t="s">
        <v>82</v>
      </c>
      <c r="AV332" s="12" t="s">
        <v>82</v>
      </c>
      <c r="AW332" s="12" t="s">
        <v>35</v>
      </c>
      <c r="AX332" s="12" t="s">
        <v>73</v>
      </c>
      <c r="AY332" s="144" t="s">
        <v>122</v>
      </c>
    </row>
    <row r="333" spans="2:65" s="1" customFormat="1" ht="16.5" customHeight="1" x14ac:dyDescent="0.2">
      <c r="B333" s="31"/>
      <c r="C333" s="156" t="s">
        <v>444</v>
      </c>
      <c r="D333" s="156" t="s">
        <v>250</v>
      </c>
      <c r="E333" s="157" t="s">
        <v>450</v>
      </c>
      <c r="F333" s="158" t="s">
        <v>451</v>
      </c>
      <c r="G333" s="159" t="s">
        <v>127</v>
      </c>
      <c r="H333" s="160">
        <v>20</v>
      </c>
      <c r="I333" s="161"/>
      <c r="J333" s="160">
        <f>ROUND(I333*H333,2)</f>
        <v>0</v>
      </c>
      <c r="K333" s="158" t="s">
        <v>128</v>
      </c>
      <c r="L333" s="162"/>
      <c r="M333" s="163" t="s">
        <v>19</v>
      </c>
      <c r="N333" s="164" t="s">
        <v>44</v>
      </c>
      <c r="P333" s="134">
        <f>O333*H333</f>
        <v>0</v>
      </c>
      <c r="Q333" s="134">
        <v>0.222</v>
      </c>
      <c r="R333" s="134">
        <f>Q333*H333</f>
        <v>4.4400000000000004</v>
      </c>
      <c r="S333" s="134">
        <v>0</v>
      </c>
      <c r="T333" s="135">
        <f>S333*H333</f>
        <v>0</v>
      </c>
      <c r="AR333" s="136" t="s">
        <v>172</v>
      </c>
      <c r="AT333" s="136" t="s">
        <v>250</v>
      </c>
      <c r="AU333" s="136" t="s">
        <v>82</v>
      </c>
      <c r="AY333" s="16" t="s">
        <v>122</v>
      </c>
      <c r="BE333" s="137">
        <f>IF(N333="základní",J333,0)</f>
        <v>0</v>
      </c>
      <c r="BF333" s="137">
        <f>IF(N333="snížená",J333,0)</f>
        <v>0</v>
      </c>
      <c r="BG333" s="137">
        <f>IF(N333="zákl. přenesená",J333,0)</f>
        <v>0</v>
      </c>
      <c r="BH333" s="137">
        <f>IF(N333="sníž. přenesená",J333,0)</f>
        <v>0</v>
      </c>
      <c r="BI333" s="137">
        <f>IF(N333="nulová",J333,0)</f>
        <v>0</v>
      </c>
      <c r="BJ333" s="16" t="s">
        <v>12</v>
      </c>
      <c r="BK333" s="137">
        <f>ROUND(I333*H333,2)</f>
        <v>0</v>
      </c>
      <c r="BL333" s="16" t="s">
        <v>129</v>
      </c>
      <c r="BM333" s="136" t="s">
        <v>452</v>
      </c>
    </row>
    <row r="334" spans="2:65" s="12" customFormat="1" x14ac:dyDescent="0.2">
      <c r="B334" s="142"/>
      <c r="D334" s="143" t="s">
        <v>133</v>
      </c>
      <c r="F334" s="145" t="s">
        <v>902</v>
      </c>
      <c r="H334" s="146">
        <v>20</v>
      </c>
      <c r="I334" s="147"/>
      <c r="L334" s="142"/>
      <c r="M334" s="148"/>
      <c r="T334" s="149"/>
      <c r="AT334" s="144" t="s">
        <v>133</v>
      </c>
      <c r="AU334" s="144" t="s">
        <v>82</v>
      </c>
      <c r="AV334" s="12" t="s">
        <v>82</v>
      </c>
      <c r="AW334" s="12" t="s">
        <v>4</v>
      </c>
      <c r="AX334" s="12" t="s">
        <v>12</v>
      </c>
      <c r="AY334" s="144" t="s">
        <v>122</v>
      </c>
    </row>
    <row r="335" spans="2:65" s="1" customFormat="1" ht="78" customHeight="1" x14ac:dyDescent="0.2">
      <c r="B335" s="31"/>
      <c r="C335" s="126" t="s">
        <v>449</v>
      </c>
      <c r="D335" s="126" t="s">
        <v>124</v>
      </c>
      <c r="E335" s="127" t="s">
        <v>903</v>
      </c>
      <c r="F335" s="128" t="s">
        <v>904</v>
      </c>
      <c r="G335" s="129" t="s">
        <v>127</v>
      </c>
      <c r="H335" s="130">
        <v>2836</v>
      </c>
      <c r="I335" s="131"/>
      <c r="J335" s="130">
        <f>ROUND(I335*H335,2)</f>
        <v>0</v>
      </c>
      <c r="K335" s="128" t="s">
        <v>128</v>
      </c>
      <c r="L335" s="31"/>
      <c r="M335" s="132" t="s">
        <v>19</v>
      </c>
      <c r="N335" s="133" t="s">
        <v>44</v>
      </c>
      <c r="P335" s="134">
        <f>O335*H335</f>
        <v>0</v>
      </c>
      <c r="Q335" s="134">
        <v>8.9219999999999994E-2</v>
      </c>
      <c r="R335" s="134">
        <f>Q335*H335</f>
        <v>253.02791999999999</v>
      </c>
      <c r="S335" s="134">
        <v>0</v>
      </c>
      <c r="T335" s="135">
        <f>S335*H335</f>
        <v>0</v>
      </c>
      <c r="AR335" s="136" t="s">
        <v>129</v>
      </c>
      <c r="AT335" s="136" t="s">
        <v>124</v>
      </c>
      <c r="AU335" s="136" t="s">
        <v>82</v>
      </c>
      <c r="AY335" s="16" t="s">
        <v>122</v>
      </c>
      <c r="BE335" s="137">
        <f>IF(N335="základní",J335,0)</f>
        <v>0</v>
      </c>
      <c r="BF335" s="137">
        <f>IF(N335="snížená",J335,0)</f>
        <v>0</v>
      </c>
      <c r="BG335" s="137">
        <f>IF(N335="zákl. přenesená",J335,0)</f>
        <v>0</v>
      </c>
      <c r="BH335" s="137">
        <f>IF(N335="sníž. přenesená",J335,0)</f>
        <v>0</v>
      </c>
      <c r="BI335" s="137">
        <f>IF(N335="nulová",J335,0)</f>
        <v>0</v>
      </c>
      <c r="BJ335" s="16" t="s">
        <v>12</v>
      </c>
      <c r="BK335" s="137">
        <f>ROUND(I335*H335,2)</f>
        <v>0</v>
      </c>
      <c r="BL335" s="16" t="s">
        <v>129</v>
      </c>
      <c r="BM335" s="136" t="s">
        <v>905</v>
      </c>
    </row>
    <row r="336" spans="2:65" s="1" customFormat="1" x14ac:dyDescent="0.2">
      <c r="B336" s="31"/>
      <c r="D336" s="138" t="s">
        <v>131</v>
      </c>
      <c r="F336" s="139" t="s">
        <v>906</v>
      </c>
      <c r="I336" s="140"/>
      <c r="L336" s="31"/>
      <c r="M336" s="141"/>
      <c r="T336" s="52"/>
      <c r="AT336" s="16" t="s">
        <v>131</v>
      </c>
      <c r="AU336" s="16" t="s">
        <v>82</v>
      </c>
    </row>
    <row r="337" spans="2:65" s="12" customFormat="1" x14ac:dyDescent="0.2">
      <c r="B337" s="142"/>
      <c r="D337" s="143" t="s">
        <v>133</v>
      </c>
      <c r="E337" s="144" t="s">
        <v>19</v>
      </c>
      <c r="F337" s="145" t="s">
        <v>845</v>
      </c>
      <c r="H337" s="146">
        <v>1320</v>
      </c>
      <c r="I337" s="147"/>
      <c r="L337" s="142"/>
      <c r="M337" s="148"/>
      <c r="T337" s="149"/>
      <c r="AT337" s="144" t="s">
        <v>133</v>
      </c>
      <c r="AU337" s="144" t="s">
        <v>82</v>
      </c>
      <c r="AV337" s="12" t="s">
        <v>82</v>
      </c>
      <c r="AW337" s="12" t="s">
        <v>35</v>
      </c>
      <c r="AX337" s="12" t="s">
        <v>73</v>
      </c>
      <c r="AY337" s="144" t="s">
        <v>122</v>
      </c>
    </row>
    <row r="338" spans="2:65" s="12" customFormat="1" x14ac:dyDescent="0.2">
      <c r="B338" s="142"/>
      <c r="D338" s="143" t="s">
        <v>133</v>
      </c>
      <c r="E338" s="144" t="s">
        <v>19</v>
      </c>
      <c r="F338" s="145" t="s">
        <v>846</v>
      </c>
      <c r="H338" s="146">
        <v>1165</v>
      </c>
      <c r="I338" s="147"/>
      <c r="L338" s="142"/>
      <c r="M338" s="148"/>
      <c r="T338" s="149"/>
      <c r="AT338" s="144" t="s">
        <v>133</v>
      </c>
      <c r="AU338" s="144" t="s">
        <v>82</v>
      </c>
      <c r="AV338" s="12" t="s">
        <v>82</v>
      </c>
      <c r="AW338" s="12" t="s">
        <v>35</v>
      </c>
      <c r="AX338" s="12" t="s">
        <v>73</v>
      </c>
      <c r="AY338" s="144" t="s">
        <v>122</v>
      </c>
    </row>
    <row r="339" spans="2:65" s="12" customFormat="1" x14ac:dyDescent="0.2">
      <c r="B339" s="142"/>
      <c r="D339" s="143" t="s">
        <v>133</v>
      </c>
      <c r="E339" s="144" t="s">
        <v>19</v>
      </c>
      <c r="F339" s="145" t="s">
        <v>847</v>
      </c>
      <c r="H339" s="146">
        <v>295</v>
      </c>
      <c r="I339" s="147"/>
      <c r="L339" s="142"/>
      <c r="M339" s="148"/>
      <c r="T339" s="149"/>
      <c r="AT339" s="144" t="s">
        <v>133</v>
      </c>
      <c r="AU339" s="144" t="s">
        <v>82</v>
      </c>
      <c r="AV339" s="12" t="s">
        <v>82</v>
      </c>
      <c r="AW339" s="12" t="s">
        <v>35</v>
      </c>
      <c r="AX339" s="12" t="s">
        <v>73</v>
      </c>
      <c r="AY339" s="144" t="s">
        <v>122</v>
      </c>
    </row>
    <row r="340" spans="2:65" s="12" customFormat="1" x14ac:dyDescent="0.2">
      <c r="B340" s="142"/>
      <c r="D340" s="143" t="s">
        <v>133</v>
      </c>
      <c r="E340" s="144" t="s">
        <v>19</v>
      </c>
      <c r="F340" s="145" t="s">
        <v>848</v>
      </c>
      <c r="H340" s="146">
        <v>15</v>
      </c>
      <c r="I340" s="147"/>
      <c r="L340" s="142"/>
      <c r="M340" s="148"/>
      <c r="T340" s="149"/>
      <c r="AT340" s="144" t="s">
        <v>133</v>
      </c>
      <c r="AU340" s="144" t="s">
        <v>82</v>
      </c>
      <c r="AV340" s="12" t="s">
        <v>82</v>
      </c>
      <c r="AW340" s="12" t="s">
        <v>35</v>
      </c>
      <c r="AX340" s="12" t="s">
        <v>73</v>
      </c>
      <c r="AY340" s="144" t="s">
        <v>122</v>
      </c>
    </row>
    <row r="341" spans="2:65" s="12" customFormat="1" x14ac:dyDescent="0.2">
      <c r="B341" s="142"/>
      <c r="D341" s="143" t="s">
        <v>133</v>
      </c>
      <c r="E341" s="144" t="s">
        <v>19</v>
      </c>
      <c r="F341" s="145" t="s">
        <v>849</v>
      </c>
      <c r="H341" s="146">
        <v>5</v>
      </c>
      <c r="I341" s="147"/>
      <c r="L341" s="142"/>
      <c r="M341" s="148"/>
      <c r="T341" s="149"/>
      <c r="AT341" s="144" t="s">
        <v>133</v>
      </c>
      <c r="AU341" s="144" t="s">
        <v>82</v>
      </c>
      <c r="AV341" s="12" t="s">
        <v>82</v>
      </c>
      <c r="AW341" s="12" t="s">
        <v>35</v>
      </c>
      <c r="AX341" s="12" t="s">
        <v>73</v>
      </c>
      <c r="AY341" s="144" t="s">
        <v>122</v>
      </c>
    </row>
    <row r="342" spans="2:65" s="12" customFormat="1" ht="22.5" x14ac:dyDescent="0.2">
      <c r="B342" s="142"/>
      <c r="D342" s="143" t="s">
        <v>133</v>
      </c>
      <c r="E342" s="144" t="s">
        <v>19</v>
      </c>
      <c r="F342" s="145" t="s">
        <v>850</v>
      </c>
      <c r="H342" s="146">
        <v>6</v>
      </c>
      <c r="I342" s="147"/>
      <c r="L342" s="142"/>
      <c r="M342" s="148"/>
      <c r="T342" s="149"/>
      <c r="AT342" s="144" t="s">
        <v>133</v>
      </c>
      <c r="AU342" s="144" t="s">
        <v>82</v>
      </c>
      <c r="AV342" s="12" t="s">
        <v>82</v>
      </c>
      <c r="AW342" s="12" t="s">
        <v>35</v>
      </c>
      <c r="AX342" s="12" t="s">
        <v>73</v>
      </c>
      <c r="AY342" s="144" t="s">
        <v>122</v>
      </c>
    </row>
    <row r="343" spans="2:65" s="12" customFormat="1" x14ac:dyDescent="0.2">
      <c r="B343" s="142"/>
      <c r="D343" s="143" t="s">
        <v>133</v>
      </c>
      <c r="E343" s="144" t="s">
        <v>19</v>
      </c>
      <c r="F343" s="145" t="s">
        <v>851</v>
      </c>
      <c r="H343" s="146">
        <v>16</v>
      </c>
      <c r="I343" s="147"/>
      <c r="L343" s="142"/>
      <c r="M343" s="148"/>
      <c r="T343" s="149"/>
      <c r="AT343" s="144" t="s">
        <v>133</v>
      </c>
      <c r="AU343" s="144" t="s">
        <v>82</v>
      </c>
      <c r="AV343" s="12" t="s">
        <v>82</v>
      </c>
      <c r="AW343" s="12" t="s">
        <v>35</v>
      </c>
      <c r="AX343" s="12" t="s">
        <v>73</v>
      </c>
      <c r="AY343" s="144" t="s">
        <v>122</v>
      </c>
    </row>
    <row r="344" spans="2:65" s="12" customFormat="1" x14ac:dyDescent="0.2">
      <c r="B344" s="142"/>
      <c r="D344" s="143" t="s">
        <v>133</v>
      </c>
      <c r="E344" s="144" t="s">
        <v>19</v>
      </c>
      <c r="F344" s="145" t="s">
        <v>852</v>
      </c>
      <c r="H344" s="146">
        <v>11</v>
      </c>
      <c r="I344" s="147"/>
      <c r="L344" s="142"/>
      <c r="M344" s="148"/>
      <c r="T344" s="149"/>
      <c r="AT344" s="144" t="s">
        <v>133</v>
      </c>
      <c r="AU344" s="144" t="s">
        <v>82</v>
      </c>
      <c r="AV344" s="12" t="s">
        <v>82</v>
      </c>
      <c r="AW344" s="12" t="s">
        <v>35</v>
      </c>
      <c r="AX344" s="12" t="s">
        <v>73</v>
      </c>
      <c r="AY344" s="144" t="s">
        <v>122</v>
      </c>
    </row>
    <row r="345" spans="2:65" s="12" customFormat="1" ht="22.5" x14ac:dyDescent="0.2">
      <c r="B345" s="142"/>
      <c r="D345" s="143" t="s">
        <v>133</v>
      </c>
      <c r="E345" s="144" t="s">
        <v>19</v>
      </c>
      <c r="F345" s="145" t="s">
        <v>853</v>
      </c>
      <c r="H345" s="146">
        <v>3</v>
      </c>
      <c r="I345" s="147"/>
      <c r="L345" s="142"/>
      <c r="M345" s="148"/>
      <c r="T345" s="149"/>
      <c r="AT345" s="144" t="s">
        <v>133</v>
      </c>
      <c r="AU345" s="144" t="s">
        <v>82</v>
      </c>
      <c r="AV345" s="12" t="s">
        <v>82</v>
      </c>
      <c r="AW345" s="12" t="s">
        <v>35</v>
      </c>
      <c r="AX345" s="12" t="s">
        <v>73</v>
      </c>
      <c r="AY345" s="144" t="s">
        <v>122</v>
      </c>
    </row>
    <row r="346" spans="2:65" s="1" customFormat="1" ht="24.2" customHeight="1" x14ac:dyDescent="0.2">
      <c r="B346" s="31"/>
      <c r="C346" s="156" t="s">
        <v>455</v>
      </c>
      <c r="D346" s="156" t="s">
        <v>250</v>
      </c>
      <c r="E346" s="157" t="s">
        <v>907</v>
      </c>
      <c r="F346" s="158" t="s">
        <v>908</v>
      </c>
      <c r="G346" s="159" t="s">
        <v>127</v>
      </c>
      <c r="H346" s="160">
        <v>2808</v>
      </c>
      <c r="I346" s="161"/>
      <c r="J346" s="160">
        <f>ROUND(I346*H346,2)</f>
        <v>0</v>
      </c>
      <c r="K346" s="158" t="s">
        <v>128</v>
      </c>
      <c r="L346" s="162"/>
      <c r="M346" s="163" t="s">
        <v>19</v>
      </c>
      <c r="N346" s="164" t="s">
        <v>44</v>
      </c>
      <c r="P346" s="134">
        <f>O346*H346</f>
        <v>0</v>
      </c>
      <c r="Q346" s="134">
        <v>0.113</v>
      </c>
      <c r="R346" s="134">
        <f>Q346*H346</f>
        <v>317.30400000000003</v>
      </c>
      <c r="S346" s="134">
        <v>0</v>
      </c>
      <c r="T346" s="135">
        <f>S346*H346</f>
        <v>0</v>
      </c>
      <c r="AR346" s="136" t="s">
        <v>172</v>
      </c>
      <c r="AT346" s="136" t="s">
        <v>250</v>
      </c>
      <c r="AU346" s="136" t="s">
        <v>82</v>
      </c>
      <c r="AY346" s="16" t="s">
        <v>122</v>
      </c>
      <c r="BE346" s="137">
        <f>IF(N346="základní",J346,0)</f>
        <v>0</v>
      </c>
      <c r="BF346" s="137">
        <f>IF(N346="snížená",J346,0)</f>
        <v>0</v>
      </c>
      <c r="BG346" s="137">
        <f>IF(N346="zákl. přenesená",J346,0)</f>
        <v>0</v>
      </c>
      <c r="BH346" s="137">
        <f>IF(N346="sníž. přenesená",J346,0)</f>
        <v>0</v>
      </c>
      <c r="BI346" s="137">
        <f>IF(N346="nulová",J346,0)</f>
        <v>0</v>
      </c>
      <c r="BJ346" s="16" t="s">
        <v>12</v>
      </c>
      <c r="BK346" s="137">
        <f>ROUND(I346*H346,2)</f>
        <v>0</v>
      </c>
      <c r="BL346" s="16" t="s">
        <v>129</v>
      </c>
      <c r="BM346" s="136" t="s">
        <v>909</v>
      </c>
    </row>
    <row r="347" spans="2:65" s="12" customFormat="1" x14ac:dyDescent="0.2">
      <c r="B347" s="142"/>
      <c r="D347" s="143" t="s">
        <v>133</v>
      </c>
      <c r="E347" s="144" t="s">
        <v>19</v>
      </c>
      <c r="F347" s="145" t="s">
        <v>910</v>
      </c>
      <c r="H347" s="146">
        <v>1333</v>
      </c>
      <c r="I347" s="147"/>
      <c r="L347" s="142"/>
      <c r="M347" s="148"/>
      <c r="T347" s="149"/>
      <c r="AT347" s="144" t="s">
        <v>133</v>
      </c>
      <c r="AU347" s="144" t="s">
        <v>82</v>
      </c>
      <c r="AV347" s="12" t="s">
        <v>82</v>
      </c>
      <c r="AW347" s="12" t="s">
        <v>35</v>
      </c>
      <c r="AX347" s="12" t="s">
        <v>73</v>
      </c>
      <c r="AY347" s="144" t="s">
        <v>122</v>
      </c>
    </row>
    <row r="348" spans="2:65" s="12" customFormat="1" x14ac:dyDescent="0.2">
      <c r="B348" s="142"/>
      <c r="D348" s="143" t="s">
        <v>133</v>
      </c>
      <c r="E348" s="144" t="s">
        <v>19</v>
      </c>
      <c r="F348" s="145" t="s">
        <v>911</v>
      </c>
      <c r="H348" s="146">
        <v>1177</v>
      </c>
      <c r="I348" s="147"/>
      <c r="L348" s="142"/>
      <c r="M348" s="148"/>
      <c r="T348" s="149"/>
      <c r="AT348" s="144" t="s">
        <v>133</v>
      </c>
      <c r="AU348" s="144" t="s">
        <v>82</v>
      </c>
      <c r="AV348" s="12" t="s">
        <v>82</v>
      </c>
      <c r="AW348" s="12" t="s">
        <v>35</v>
      </c>
      <c r="AX348" s="12" t="s">
        <v>73</v>
      </c>
      <c r="AY348" s="144" t="s">
        <v>122</v>
      </c>
    </row>
    <row r="349" spans="2:65" s="12" customFormat="1" x14ac:dyDescent="0.2">
      <c r="B349" s="142"/>
      <c r="D349" s="143" t="s">
        <v>133</v>
      </c>
      <c r="E349" s="144" t="s">
        <v>19</v>
      </c>
      <c r="F349" s="145" t="s">
        <v>912</v>
      </c>
      <c r="H349" s="146">
        <v>298</v>
      </c>
      <c r="I349" s="147"/>
      <c r="L349" s="142"/>
      <c r="M349" s="148"/>
      <c r="T349" s="149"/>
      <c r="AT349" s="144" t="s">
        <v>133</v>
      </c>
      <c r="AU349" s="144" t="s">
        <v>82</v>
      </c>
      <c r="AV349" s="12" t="s">
        <v>82</v>
      </c>
      <c r="AW349" s="12" t="s">
        <v>35</v>
      </c>
      <c r="AX349" s="12" t="s">
        <v>73</v>
      </c>
      <c r="AY349" s="144" t="s">
        <v>122</v>
      </c>
    </row>
    <row r="350" spans="2:65" s="1" customFormat="1" ht="24.2" customHeight="1" x14ac:dyDescent="0.2">
      <c r="B350" s="31"/>
      <c r="C350" s="156" t="s">
        <v>461</v>
      </c>
      <c r="D350" s="156" t="s">
        <v>250</v>
      </c>
      <c r="E350" s="157" t="s">
        <v>913</v>
      </c>
      <c r="F350" s="158" t="s">
        <v>914</v>
      </c>
      <c r="G350" s="159" t="s">
        <v>127</v>
      </c>
      <c r="H350" s="160">
        <v>26</v>
      </c>
      <c r="I350" s="161"/>
      <c r="J350" s="160">
        <f>ROUND(I350*H350,2)</f>
        <v>0</v>
      </c>
      <c r="K350" s="158" t="s">
        <v>128</v>
      </c>
      <c r="L350" s="162"/>
      <c r="M350" s="163" t="s">
        <v>19</v>
      </c>
      <c r="N350" s="164" t="s">
        <v>44</v>
      </c>
      <c r="P350" s="134">
        <f>O350*H350</f>
        <v>0</v>
      </c>
      <c r="Q350" s="134">
        <v>0.113</v>
      </c>
      <c r="R350" s="134">
        <f>Q350*H350</f>
        <v>2.9380000000000002</v>
      </c>
      <c r="S350" s="134">
        <v>0</v>
      </c>
      <c r="T350" s="135">
        <f>S350*H350</f>
        <v>0</v>
      </c>
      <c r="AR350" s="136" t="s">
        <v>172</v>
      </c>
      <c r="AT350" s="136" t="s">
        <v>250</v>
      </c>
      <c r="AU350" s="136" t="s">
        <v>82</v>
      </c>
      <c r="AY350" s="16" t="s">
        <v>122</v>
      </c>
      <c r="BE350" s="137">
        <f>IF(N350="základní",J350,0)</f>
        <v>0</v>
      </c>
      <c r="BF350" s="137">
        <f>IF(N350="snížená",J350,0)</f>
        <v>0</v>
      </c>
      <c r="BG350" s="137">
        <f>IF(N350="zákl. přenesená",J350,0)</f>
        <v>0</v>
      </c>
      <c r="BH350" s="137">
        <f>IF(N350="sníž. přenesená",J350,0)</f>
        <v>0</v>
      </c>
      <c r="BI350" s="137">
        <f>IF(N350="nulová",J350,0)</f>
        <v>0</v>
      </c>
      <c r="BJ350" s="16" t="s">
        <v>12</v>
      </c>
      <c r="BK350" s="137">
        <f>ROUND(I350*H350,2)</f>
        <v>0</v>
      </c>
      <c r="BL350" s="16" t="s">
        <v>129</v>
      </c>
      <c r="BM350" s="136" t="s">
        <v>915</v>
      </c>
    </row>
    <row r="351" spans="2:65" s="12" customFormat="1" ht="22.5" x14ac:dyDescent="0.2">
      <c r="B351" s="142"/>
      <c r="D351" s="143" t="s">
        <v>133</v>
      </c>
      <c r="E351" s="144" t="s">
        <v>19</v>
      </c>
      <c r="F351" s="145" t="s">
        <v>916</v>
      </c>
      <c r="H351" s="146">
        <v>15</v>
      </c>
      <c r="I351" s="147"/>
      <c r="L351" s="142"/>
      <c r="M351" s="148"/>
      <c r="T351" s="149"/>
      <c r="AT351" s="144" t="s">
        <v>133</v>
      </c>
      <c r="AU351" s="144" t="s">
        <v>82</v>
      </c>
      <c r="AV351" s="12" t="s">
        <v>82</v>
      </c>
      <c r="AW351" s="12" t="s">
        <v>35</v>
      </c>
      <c r="AX351" s="12" t="s">
        <v>73</v>
      </c>
      <c r="AY351" s="144" t="s">
        <v>122</v>
      </c>
    </row>
    <row r="352" spans="2:65" s="12" customFormat="1" x14ac:dyDescent="0.2">
      <c r="B352" s="142"/>
      <c r="D352" s="143" t="s">
        <v>133</v>
      </c>
      <c r="E352" s="144" t="s">
        <v>19</v>
      </c>
      <c r="F352" s="145" t="s">
        <v>917</v>
      </c>
      <c r="H352" s="146">
        <v>5</v>
      </c>
      <c r="I352" s="147"/>
      <c r="L352" s="142"/>
      <c r="M352" s="148"/>
      <c r="T352" s="149"/>
      <c r="AT352" s="144" t="s">
        <v>133</v>
      </c>
      <c r="AU352" s="144" t="s">
        <v>82</v>
      </c>
      <c r="AV352" s="12" t="s">
        <v>82</v>
      </c>
      <c r="AW352" s="12" t="s">
        <v>35</v>
      </c>
      <c r="AX352" s="12" t="s">
        <v>73</v>
      </c>
      <c r="AY352" s="144" t="s">
        <v>122</v>
      </c>
    </row>
    <row r="353" spans="2:65" s="12" customFormat="1" ht="22.5" x14ac:dyDescent="0.2">
      <c r="B353" s="142"/>
      <c r="D353" s="143" t="s">
        <v>133</v>
      </c>
      <c r="E353" s="144" t="s">
        <v>19</v>
      </c>
      <c r="F353" s="145" t="s">
        <v>918</v>
      </c>
      <c r="H353" s="146">
        <v>6</v>
      </c>
      <c r="I353" s="147"/>
      <c r="L353" s="142"/>
      <c r="M353" s="148"/>
      <c r="T353" s="149"/>
      <c r="AT353" s="144" t="s">
        <v>133</v>
      </c>
      <c r="AU353" s="144" t="s">
        <v>82</v>
      </c>
      <c r="AV353" s="12" t="s">
        <v>82</v>
      </c>
      <c r="AW353" s="12" t="s">
        <v>35</v>
      </c>
      <c r="AX353" s="12" t="s">
        <v>73</v>
      </c>
      <c r="AY353" s="144" t="s">
        <v>122</v>
      </c>
    </row>
    <row r="354" spans="2:65" s="1" customFormat="1" ht="24.2" customHeight="1" x14ac:dyDescent="0.2">
      <c r="B354" s="31"/>
      <c r="C354" s="156" t="s">
        <v>467</v>
      </c>
      <c r="D354" s="156" t="s">
        <v>250</v>
      </c>
      <c r="E354" s="157" t="s">
        <v>919</v>
      </c>
      <c r="F354" s="158" t="s">
        <v>920</v>
      </c>
      <c r="G354" s="159" t="s">
        <v>127</v>
      </c>
      <c r="H354" s="160">
        <v>30</v>
      </c>
      <c r="I354" s="161"/>
      <c r="J354" s="160">
        <f>ROUND(I354*H354,2)</f>
        <v>0</v>
      </c>
      <c r="K354" s="158" t="s">
        <v>128</v>
      </c>
      <c r="L354" s="162"/>
      <c r="M354" s="163" t="s">
        <v>19</v>
      </c>
      <c r="N354" s="164" t="s">
        <v>44</v>
      </c>
      <c r="P354" s="134">
        <f>O354*H354</f>
        <v>0</v>
      </c>
      <c r="Q354" s="134">
        <v>0.13100000000000001</v>
      </c>
      <c r="R354" s="134">
        <f>Q354*H354</f>
        <v>3.93</v>
      </c>
      <c r="S354" s="134">
        <v>0</v>
      </c>
      <c r="T354" s="135">
        <f>S354*H354</f>
        <v>0</v>
      </c>
      <c r="AR354" s="136" t="s">
        <v>172</v>
      </c>
      <c r="AT354" s="136" t="s">
        <v>250</v>
      </c>
      <c r="AU354" s="136" t="s">
        <v>82</v>
      </c>
      <c r="AY354" s="16" t="s">
        <v>122</v>
      </c>
      <c r="BE354" s="137">
        <f>IF(N354="základní",J354,0)</f>
        <v>0</v>
      </c>
      <c r="BF354" s="137">
        <f>IF(N354="snížená",J354,0)</f>
        <v>0</v>
      </c>
      <c r="BG354" s="137">
        <f>IF(N354="zákl. přenesená",J354,0)</f>
        <v>0</v>
      </c>
      <c r="BH354" s="137">
        <f>IF(N354="sníž. přenesená",J354,0)</f>
        <v>0</v>
      </c>
      <c r="BI354" s="137">
        <f>IF(N354="nulová",J354,0)</f>
        <v>0</v>
      </c>
      <c r="BJ354" s="16" t="s">
        <v>12</v>
      </c>
      <c r="BK354" s="137">
        <f>ROUND(I354*H354,2)</f>
        <v>0</v>
      </c>
      <c r="BL354" s="16" t="s">
        <v>129</v>
      </c>
      <c r="BM354" s="136" t="s">
        <v>921</v>
      </c>
    </row>
    <row r="355" spans="2:65" s="12" customFormat="1" x14ac:dyDescent="0.2">
      <c r="B355" s="142"/>
      <c r="D355" s="143" t="s">
        <v>133</v>
      </c>
      <c r="E355" s="144" t="s">
        <v>19</v>
      </c>
      <c r="F355" s="145" t="s">
        <v>922</v>
      </c>
      <c r="H355" s="146">
        <v>16</v>
      </c>
      <c r="I355" s="147"/>
      <c r="L355" s="142"/>
      <c r="M355" s="148"/>
      <c r="T355" s="149"/>
      <c r="AT355" s="144" t="s">
        <v>133</v>
      </c>
      <c r="AU355" s="144" t="s">
        <v>82</v>
      </c>
      <c r="AV355" s="12" t="s">
        <v>82</v>
      </c>
      <c r="AW355" s="12" t="s">
        <v>35</v>
      </c>
      <c r="AX355" s="12" t="s">
        <v>73</v>
      </c>
      <c r="AY355" s="144" t="s">
        <v>122</v>
      </c>
    </row>
    <row r="356" spans="2:65" s="12" customFormat="1" x14ac:dyDescent="0.2">
      <c r="B356" s="142"/>
      <c r="D356" s="143" t="s">
        <v>133</v>
      </c>
      <c r="E356" s="144" t="s">
        <v>19</v>
      </c>
      <c r="F356" s="145" t="s">
        <v>923</v>
      </c>
      <c r="H356" s="146">
        <v>11</v>
      </c>
      <c r="I356" s="147"/>
      <c r="L356" s="142"/>
      <c r="M356" s="148"/>
      <c r="T356" s="149"/>
      <c r="AT356" s="144" t="s">
        <v>133</v>
      </c>
      <c r="AU356" s="144" t="s">
        <v>82</v>
      </c>
      <c r="AV356" s="12" t="s">
        <v>82</v>
      </c>
      <c r="AW356" s="12" t="s">
        <v>35</v>
      </c>
      <c r="AX356" s="12" t="s">
        <v>73</v>
      </c>
      <c r="AY356" s="144" t="s">
        <v>122</v>
      </c>
    </row>
    <row r="357" spans="2:65" s="12" customFormat="1" ht="22.5" x14ac:dyDescent="0.2">
      <c r="B357" s="142"/>
      <c r="D357" s="143" t="s">
        <v>133</v>
      </c>
      <c r="E357" s="144" t="s">
        <v>19</v>
      </c>
      <c r="F357" s="145" t="s">
        <v>924</v>
      </c>
      <c r="H357" s="146">
        <v>3</v>
      </c>
      <c r="I357" s="147"/>
      <c r="L357" s="142"/>
      <c r="M357" s="148"/>
      <c r="T357" s="149"/>
      <c r="AT357" s="144" t="s">
        <v>133</v>
      </c>
      <c r="AU357" s="144" t="s">
        <v>82</v>
      </c>
      <c r="AV357" s="12" t="s">
        <v>82</v>
      </c>
      <c r="AW357" s="12" t="s">
        <v>35</v>
      </c>
      <c r="AX357" s="12" t="s">
        <v>73</v>
      </c>
      <c r="AY357" s="144" t="s">
        <v>122</v>
      </c>
    </row>
    <row r="358" spans="2:65" s="1" customFormat="1" ht="78" customHeight="1" x14ac:dyDescent="0.2">
      <c r="B358" s="31"/>
      <c r="C358" s="126" t="s">
        <v>472</v>
      </c>
      <c r="D358" s="126" t="s">
        <v>124</v>
      </c>
      <c r="E358" s="127" t="s">
        <v>925</v>
      </c>
      <c r="F358" s="128" t="s">
        <v>926</v>
      </c>
      <c r="G358" s="129" t="s">
        <v>127</v>
      </c>
      <c r="H358" s="130">
        <v>1964</v>
      </c>
      <c r="I358" s="131"/>
      <c r="J358" s="130">
        <f>ROUND(I358*H358,2)</f>
        <v>0</v>
      </c>
      <c r="K358" s="128" t="s">
        <v>128</v>
      </c>
      <c r="L358" s="31"/>
      <c r="M358" s="132" t="s">
        <v>19</v>
      </c>
      <c r="N358" s="133" t="s">
        <v>44</v>
      </c>
      <c r="P358" s="134">
        <f>O358*H358</f>
        <v>0</v>
      </c>
      <c r="Q358" s="134">
        <v>9.0620000000000006E-2</v>
      </c>
      <c r="R358" s="134">
        <f>Q358*H358</f>
        <v>177.97768000000002</v>
      </c>
      <c r="S358" s="134">
        <v>0</v>
      </c>
      <c r="T358" s="135">
        <f>S358*H358</f>
        <v>0</v>
      </c>
      <c r="AR358" s="136" t="s">
        <v>129</v>
      </c>
      <c r="AT358" s="136" t="s">
        <v>124</v>
      </c>
      <c r="AU358" s="136" t="s">
        <v>82</v>
      </c>
      <c r="AY358" s="16" t="s">
        <v>122</v>
      </c>
      <c r="BE358" s="137">
        <f>IF(N358="základní",J358,0)</f>
        <v>0</v>
      </c>
      <c r="BF358" s="137">
        <f>IF(N358="snížená",J358,0)</f>
        <v>0</v>
      </c>
      <c r="BG358" s="137">
        <f>IF(N358="zákl. přenesená",J358,0)</f>
        <v>0</v>
      </c>
      <c r="BH358" s="137">
        <f>IF(N358="sníž. přenesená",J358,0)</f>
        <v>0</v>
      </c>
      <c r="BI358" s="137">
        <f>IF(N358="nulová",J358,0)</f>
        <v>0</v>
      </c>
      <c r="BJ358" s="16" t="s">
        <v>12</v>
      </c>
      <c r="BK358" s="137">
        <f>ROUND(I358*H358,2)</f>
        <v>0</v>
      </c>
      <c r="BL358" s="16" t="s">
        <v>129</v>
      </c>
      <c r="BM358" s="136" t="s">
        <v>927</v>
      </c>
    </row>
    <row r="359" spans="2:65" s="1" customFormat="1" x14ac:dyDescent="0.2">
      <c r="B359" s="31"/>
      <c r="D359" s="138" t="s">
        <v>131</v>
      </c>
      <c r="F359" s="139" t="s">
        <v>928</v>
      </c>
      <c r="I359" s="140"/>
      <c r="L359" s="31"/>
      <c r="M359" s="141"/>
      <c r="T359" s="52"/>
      <c r="AT359" s="16" t="s">
        <v>131</v>
      </c>
      <c r="AU359" s="16" t="s">
        <v>82</v>
      </c>
    </row>
    <row r="360" spans="2:65" s="12" customFormat="1" x14ac:dyDescent="0.2">
      <c r="B360" s="142"/>
      <c r="D360" s="143" t="s">
        <v>133</v>
      </c>
      <c r="E360" s="144" t="s">
        <v>19</v>
      </c>
      <c r="F360" s="145" t="s">
        <v>854</v>
      </c>
      <c r="H360" s="146">
        <v>135</v>
      </c>
      <c r="I360" s="147"/>
      <c r="L360" s="142"/>
      <c r="M360" s="148"/>
      <c r="T360" s="149"/>
      <c r="AT360" s="144" t="s">
        <v>133</v>
      </c>
      <c r="AU360" s="144" t="s">
        <v>82</v>
      </c>
      <c r="AV360" s="12" t="s">
        <v>82</v>
      </c>
      <c r="AW360" s="12" t="s">
        <v>35</v>
      </c>
      <c r="AX360" s="12" t="s">
        <v>73</v>
      </c>
      <c r="AY360" s="144" t="s">
        <v>122</v>
      </c>
    </row>
    <row r="361" spans="2:65" s="12" customFormat="1" x14ac:dyDescent="0.2">
      <c r="B361" s="142"/>
      <c r="D361" s="143" t="s">
        <v>133</v>
      </c>
      <c r="E361" s="144" t="s">
        <v>19</v>
      </c>
      <c r="F361" s="145" t="s">
        <v>855</v>
      </c>
      <c r="H361" s="146">
        <v>1045</v>
      </c>
      <c r="I361" s="147"/>
      <c r="L361" s="142"/>
      <c r="M361" s="148"/>
      <c r="T361" s="149"/>
      <c r="AT361" s="144" t="s">
        <v>133</v>
      </c>
      <c r="AU361" s="144" t="s">
        <v>82</v>
      </c>
      <c r="AV361" s="12" t="s">
        <v>82</v>
      </c>
      <c r="AW361" s="12" t="s">
        <v>35</v>
      </c>
      <c r="AX361" s="12" t="s">
        <v>73</v>
      </c>
      <c r="AY361" s="144" t="s">
        <v>122</v>
      </c>
    </row>
    <row r="362" spans="2:65" s="12" customFormat="1" x14ac:dyDescent="0.2">
      <c r="B362" s="142"/>
      <c r="D362" s="143" t="s">
        <v>133</v>
      </c>
      <c r="E362" s="144" t="s">
        <v>19</v>
      </c>
      <c r="F362" s="145" t="s">
        <v>856</v>
      </c>
      <c r="H362" s="146">
        <v>465</v>
      </c>
      <c r="I362" s="147"/>
      <c r="L362" s="142"/>
      <c r="M362" s="148"/>
      <c r="T362" s="149"/>
      <c r="AT362" s="144" t="s">
        <v>133</v>
      </c>
      <c r="AU362" s="144" t="s">
        <v>82</v>
      </c>
      <c r="AV362" s="12" t="s">
        <v>82</v>
      </c>
      <c r="AW362" s="12" t="s">
        <v>35</v>
      </c>
      <c r="AX362" s="12" t="s">
        <v>73</v>
      </c>
      <c r="AY362" s="144" t="s">
        <v>122</v>
      </c>
    </row>
    <row r="363" spans="2:65" s="12" customFormat="1" ht="22.5" x14ac:dyDescent="0.2">
      <c r="B363" s="142"/>
      <c r="D363" s="143" t="s">
        <v>133</v>
      </c>
      <c r="E363" s="144" t="s">
        <v>19</v>
      </c>
      <c r="F363" s="145" t="s">
        <v>857</v>
      </c>
      <c r="H363" s="146">
        <v>45</v>
      </c>
      <c r="I363" s="147"/>
      <c r="L363" s="142"/>
      <c r="M363" s="148"/>
      <c r="T363" s="149"/>
      <c r="AT363" s="144" t="s">
        <v>133</v>
      </c>
      <c r="AU363" s="144" t="s">
        <v>82</v>
      </c>
      <c r="AV363" s="12" t="s">
        <v>82</v>
      </c>
      <c r="AW363" s="12" t="s">
        <v>35</v>
      </c>
      <c r="AX363" s="12" t="s">
        <v>73</v>
      </c>
      <c r="AY363" s="144" t="s">
        <v>122</v>
      </c>
    </row>
    <row r="364" spans="2:65" s="12" customFormat="1" x14ac:dyDescent="0.2">
      <c r="B364" s="142"/>
      <c r="D364" s="143" t="s">
        <v>133</v>
      </c>
      <c r="E364" s="144" t="s">
        <v>19</v>
      </c>
      <c r="F364" s="145" t="s">
        <v>858</v>
      </c>
      <c r="H364" s="146">
        <v>114</v>
      </c>
      <c r="I364" s="147"/>
      <c r="L364" s="142"/>
      <c r="M364" s="148"/>
      <c r="T364" s="149"/>
      <c r="AT364" s="144" t="s">
        <v>133</v>
      </c>
      <c r="AU364" s="144" t="s">
        <v>82</v>
      </c>
      <c r="AV364" s="12" t="s">
        <v>82</v>
      </c>
      <c r="AW364" s="12" t="s">
        <v>35</v>
      </c>
      <c r="AX364" s="12" t="s">
        <v>73</v>
      </c>
      <c r="AY364" s="144" t="s">
        <v>122</v>
      </c>
    </row>
    <row r="365" spans="2:65" s="12" customFormat="1" x14ac:dyDescent="0.2">
      <c r="B365" s="142"/>
      <c r="D365" s="143" t="s">
        <v>133</v>
      </c>
      <c r="E365" s="144" t="s">
        <v>19</v>
      </c>
      <c r="F365" s="145" t="s">
        <v>859</v>
      </c>
      <c r="H365" s="146">
        <v>79</v>
      </c>
      <c r="I365" s="147"/>
      <c r="L365" s="142"/>
      <c r="M365" s="148"/>
      <c r="T365" s="149"/>
      <c r="AT365" s="144" t="s">
        <v>133</v>
      </c>
      <c r="AU365" s="144" t="s">
        <v>82</v>
      </c>
      <c r="AV365" s="12" t="s">
        <v>82</v>
      </c>
      <c r="AW365" s="12" t="s">
        <v>35</v>
      </c>
      <c r="AX365" s="12" t="s">
        <v>73</v>
      </c>
      <c r="AY365" s="144" t="s">
        <v>122</v>
      </c>
    </row>
    <row r="366" spans="2:65" s="12" customFormat="1" ht="22.5" x14ac:dyDescent="0.2">
      <c r="B366" s="142"/>
      <c r="D366" s="143" t="s">
        <v>133</v>
      </c>
      <c r="E366" s="144" t="s">
        <v>19</v>
      </c>
      <c r="F366" s="145" t="s">
        <v>860</v>
      </c>
      <c r="H366" s="146">
        <v>57</v>
      </c>
      <c r="I366" s="147"/>
      <c r="L366" s="142"/>
      <c r="M366" s="148"/>
      <c r="T366" s="149"/>
      <c r="AT366" s="144" t="s">
        <v>133</v>
      </c>
      <c r="AU366" s="144" t="s">
        <v>82</v>
      </c>
      <c r="AV366" s="12" t="s">
        <v>82</v>
      </c>
      <c r="AW366" s="12" t="s">
        <v>35</v>
      </c>
      <c r="AX366" s="12" t="s">
        <v>73</v>
      </c>
      <c r="AY366" s="144" t="s">
        <v>122</v>
      </c>
    </row>
    <row r="367" spans="2:65" s="12" customFormat="1" x14ac:dyDescent="0.2">
      <c r="B367" s="142"/>
      <c r="D367" s="143" t="s">
        <v>133</v>
      </c>
      <c r="E367" s="144" t="s">
        <v>19</v>
      </c>
      <c r="F367" s="145" t="s">
        <v>861</v>
      </c>
      <c r="H367" s="146">
        <v>18</v>
      </c>
      <c r="I367" s="147"/>
      <c r="L367" s="142"/>
      <c r="M367" s="148"/>
      <c r="T367" s="149"/>
      <c r="AT367" s="144" t="s">
        <v>133</v>
      </c>
      <c r="AU367" s="144" t="s">
        <v>82</v>
      </c>
      <c r="AV367" s="12" t="s">
        <v>82</v>
      </c>
      <c r="AW367" s="12" t="s">
        <v>35</v>
      </c>
      <c r="AX367" s="12" t="s">
        <v>73</v>
      </c>
      <c r="AY367" s="144" t="s">
        <v>122</v>
      </c>
    </row>
    <row r="368" spans="2:65" s="12" customFormat="1" x14ac:dyDescent="0.2">
      <c r="B368" s="142"/>
      <c r="D368" s="143" t="s">
        <v>133</v>
      </c>
      <c r="E368" s="144" t="s">
        <v>19</v>
      </c>
      <c r="F368" s="145" t="s">
        <v>862</v>
      </c>
      <c r="H368" s="146">
        <v>6</v>
      </c>
      <c r="I368" s="147"/>
      <c r="L368" s="142"/>
      <c r="M368" s="148"/>
      <c r="T368" s="149"/>
      <c r="AT368" s="144" t="s">
        <v>133</v>
      </c>
      <c r="AU368" s="144" t="s">
        <v>82</v>
      </c>
      <c r="AV368" s="12" t="s">
        <v>82</v>
      </c>
      <c r="AW368" s="12" t="s">
        <v>35</v>
      </c>
      <c r="AX368" s="12" t="s">
        <v>73</v>
      </c>
      <c r="AY368" s="144" t="s">
        <v>122</v>
      </c>
    </row>
    <row r="369" spans="2:65" s="1" customFormat="1" ht="24.2" customHeight="1" x14ac:dyDescent="0.2">
      <c r="B369" s="31"/>
      <c r="C369" s="156" t="s">
        <v>478</v>
      </c>
      <c r="D369" s="156" t="s">
        <v>250</v>
      </c>
      <c r="E369" s="157" t="s">
        <v>929</v>
      </c>
      <c r="F369" s="158" t="s">
        <v>930</v>
      </c>
      <c r="G369" s="159" t="s">
        <v>127</v>
      </c>
      <c r="H369" s="160">
        <v>1705</v>
      </c>
      <c r="I369" s="161"/>
      <c r="J369" s="160">
        <f>ROUND(I369*H369,2)</f>
        <v>0</v>
      </c>
      <c r="K369" s="158" t="s">
        <v>128</v>
      </c>
      <c r="L369" s="162"/>
      <c r="M369" s="163" t="s">
        <v>19</v>
      </c>
      <c r="N369" s="164" t="s">
        <v>44</v>
      </c>
      <c r="P369" s="134">
        <f>O369*H369</f>
        <v>0</v>
      </c>
      <c r="Q369" s="134">
        <v>0.152</v>
      </c>
      <c r="R369" s="134">
        <f>Q369*H369</f>
        <v>259.15999999999997</v>
      </c>
      <c r="S369" s="134">
        <v>0</v>
      </c>
      <c r="T369" s="135">
        <f>S369*H369</f>
        <v>0</v>
      </c>
      <c r="AR369" s="136" t="s">
        <v>172</v>
      </c>
      <c r="AT369" s="136" t="s">
        <v>250</v>
      </c>
      <c r="AU369" s="136" t="s">
        <v>82</v>
      </c>
      <c r="AY369" s="16" t="s">
        <v>122</v>
      </c>
      <c r="BE369" s="137">
        <f>IF(N369="základní",J369,0)</f>
        <v>0</v>
      </c>
      <c r="BF369" s="137">
        <f>IF(N369="snížená",J369,0)</f>
        <v>0</v>
      </c>
      <c r="BG369" s="137">
        <f>IF(N369="zákl. přenesená",J369,0)</f>
        <v>0</v>
      </c>
      <c r="BH369" s="137">
        <f>IF(N369="sníž. přenesená",J369,0)</f>
        <v>0</v>
      </c>
      <c r="BI369" s="137">
        <f>IF(N369="nulová",J369,0)</f>
        <v>0</v>
      </c>
      <c r="BJ369" s="16" t="s">
        <v>12</v>
      </c>
      <c r="BK369" s="137">
        <f>ROUND(I369*H369,2)</f>
        <v>0</v>
      </c>
      <c r="BL369" s="16" t="s">
        <v>129</v>
      </c>
      <c r="BM369" s="136" t="s">
        <v>931</v>
      </c>
    </row>
    <row r="370" spans="2:65" s="12" customFormat="1" x14ac:dyDescent="0.2">
      <c r="B370" s="142"/>
      <c r="D370" s="143" t="s">
        <v>133</v>
      </c>
      <c r="E370" s="144" t="s">
        <v>19</v>
      </c>
      <c r="F370" s="145" t="s">
        <v>932</v>
      </c>
      <c r="H370" s="146">
        <v>135</v>
      </c>
      <c r="I370" s="147"/>
      <c r="L370" s="142"/>
      <c r="M370" s="148"/>
      <c r="T370" s="149"/>
      <c r="AT370" s="144" t="s">
        <v>133</v>
      </c>
      <c r="AU370" s="144" t="s">
        <v>82</v>
      </c>
      <c r="AV370" s="12" t="s">
        <v>82</v>
      </c>
      <c r="AW370" s="12" t="s">
        <v>35</v>
      </c>
      <c r="AX370" s="12" t="s">
        <v>73</v>
      </c>
      <c r="AY370" s="144" t="s">
        <v>122</v>
      </c>
    </row>
    <row r="371" spans="2:65" s="12" customFormat="1" x14ac:dyDescent="0.2">
      <c r="B371" s="142"/>
      <c r="D371" s="143" t="s">
        <v>133</v>
      </c>
      <c r="E371" s="144" t="s">
        <v>19</v>
      </c>
      <c r="F371" s="145" t="s">
        <v>933</v>
      </c>
      <c r="H371" s="146">
        <v>1055</v>
      </c>
      <c r="I371" s="147"/>
      <c r="L371" s="142"/>
      <c r="M371" s="148"/>
      <c r="T371" s="149"/>
      <c r="AT371" s="144" t="s">
        <v>133</v>
      </c>
      <c r="AU371" s="144" t="s">
        <v>82</v>
      </c>
      <c r="AV371" s="12" t="s">
        <v>82</v>
      </c>
      <c r="AW371" s="12" t="s">
        <v>35</v>
      </c>
      <c r="AX371" s="12" t="s">
        <v>73</v>
      </c>
      <c r="AY371" s="144" t="s">
        <v>122</v>
      </c>
    </row>
    <row r="372" spans="2:65" s="12" customFormat="1" x14ac:dyDescent="0.2">
      <c r="B372" s="142"/>
      <c r="D372" s="143" t="s">
        <v>133</v>
      </c>
      <c r="E372" s="144" t="s">
        <v>19</v>
      </c>
      <c r="F372" s="145" t="s">
        <v>934</v>
      </c>
      <c r="H372" s="146">
        <v>470</v>
      </c>
      <c r="I372" s="147"/>
      <c r="L372" s="142"/>
      <c r="M372" s="148"/>
      <c r="T372" s="149"/>
      <c r="AT372" s="144" t="s">
        <v>133</v>
      </c>
      <c r="AU372" s="144" t="s">
        <v>82</v>
      </c>
      <c r="AV372" s="12" t="s">
        <v>82</v>
      </c>
      <c r="AW372" s="12" t="s">
        <v>35</v>
      </c>
      <c r="AX372" s="12" t="s">
        <v>73</v>
      </c>
      <c r="AY372" s="144" t="s">
        <v>122</v>
      </c>
    </row>
    <row r="373" spans="2:65" s="12" customFormat="1" ht="22.5" x14ac:dyDescent="0.2">
      <c r="B373" s="142"/>
      <c r="D373" s="143" t="s">
        <v>133</v>
      </c>
      <c r="E373" s="144" t="s">
        <v>19</v>
      </c>
      <c r="F373" s="145" t="s">
        <v>935</v>
      </c>
      <c r="H373" s="146">
        <v>45</v>
      </c>
      <c r="I373" s="147"/>
      <c r="L373" s="142"/>
      <c r="M373" s="148"/>
      <c r="T373" s="149"/>
      <c r="AT373" s="144" t="s">
        <v>133</v>
      </c>
      <c r="AU373" s="144" t="s">
        <v>82</v>
      </c>
      <c r="AV373" s="12" t="s">
        <v>82</v>
      </c>
      <c r="AW373" s="12" t="s">
        <v>35</v>
      </c>
      <c r="AX373" s="12" t="s">
        <v>73</v>
      </c>
      <c r="AY373" s="144" t="s">
        <v>122</v>
      </c>
    </row>
    <row r="374" spans="2:65" s="1" customFormat="1" ht="24.2" customHeight="1" x14ac:dyDescent="0.2">
      <c r="B374" s="31"/>
      <c r="C374" s="156" t="s">
        <v>482</v>
      </c>
      <c r="D374" s="156" t="s">
        <v>250</v>
      </c>
      <c r="E374" s="157" t="s">
        <v>936</v>
      </c>
      <c r="F374" s="158" t="s">
        <v>937</v>
      </c>
      <c r="G374" s="159" t="s">
        <v>127</v>
      </c>
      <c r="H374" s="160">
        <v>1</v>
      </c>
      <c r="I374" s="161"/>
      <c r="J374" s="160">
        <f>ROUND(I374*H374,2)</f>
        <v>0</v>
      </c>
      <c r="K374" s="158" t="s">
        <v>128</v>
      </c>
      <c r="L374" s="162"/>
      <c r="M374" s="163" t="s">
        <v>19</v>
      </c>
      <c r="N374" s="164" t="s">
        <v>44</v>
      </c>
      <c r="P374" s="134">
        <f>O374*H374</f>
        <v>0</v>
      </c>
      <c r="Q374" s="134">
        <v>0.152</v>
      </c>
      <c r="R374" s="134">
        <f>Q374*H374</f>
        <v>0.152</v>
      </c>
      <c r="S374" s="134">
        <v>0</v>
      </c>
      <c r="T374" s="135">
        <f>S374*H374</f>
        <v>0</v>
      </c>
      <c r="AR374" s="136" t="s">
        <v>172</v>
      </c>
      <c r="AT374" s="136" t="s">
        <v>250</v>
      </c>
      <c r="AU374" s="136" t="s">
        <v>82</v>
      </c>
      <c r="AY374" s="16" t="s">
        <v>122</v>
      </c>
      <c r="BE374" s="137">
        <f>IF(N374="základní",J374,0)</f>
        <v>0</v>
      </c>
      <c r="BF374" s="137">
        <f>IF(N374="snížená",J374,0)</f>
        <v>0</v>
      </c>
      <c r="BG374" s="137">
        <f>IF(N374="zákl. přenesená",J374,0)</f>
        <v>0</v>
      </c>
      <c r="BH374" s="137">
        <f>IF(N374="sníž. přenesená",J374,0)</f>
        <v>0</v>
      </c>
      <c r="BI374" s="137">
        <f>IF(N374="nulová",J374,0)</f>
        <v>0</v>
      </c>
      <c r="BJ374" s="16" t="s">
        <v>12</v>
      </c>
      <c r="BK374" s="137">
        <f>ROUND(I374*H374,2)</f>
        <v>0</v>
      </c>
      <c r="BL374" s="16" t="s">
        <v>129</v>
      </c>
      <c r="BM374" s="136" t="s">
        <v>938</v>
      </c>
    </row>
    <row r="375" spans="2:65" s="12" customFormat="1" x14ac:dyDescent="0.2">
      <c r="B375" s="142"/>
      <c r="D375" s="143" t="s">
        <v>133</v>
      </c>
      <c r="E375" s="144" t="s">
        <v>19</v>
      </c>
      <c r="F375" s="145" t="s">
        <v>939</v>
      </c>
      <c r="H375" s="146">
        <v>1</v>
      </c>
      <c r="I375" s="147"/>
      <c r="L375" s="142"/>
      <c r="M375" s="148"/>
      <c r="T375" s="149"/>
      <c r="AT375" s="144" t="s">
        <v>133</v>
      </c>
      <c r="AU375" s="144" t="s">
        <v>82</v>
      </c>
      <c r="AV375" s="12" t="s">
        <v>82</v>
      </c>
      <c r="AW375" s="12" t="s">
        <v>35</v>
      </c>
      <c r="AX375" s="12" t="s">
        <v>73</v>
      </c>
      <c r="AY375" s="144" t="s">
        <v>122</v>
      </c>
    </row>
    <row r="376" spans="2:65" s="1" customFormat="1" ht="24.2" customHeight="1" x14ac:dyDescent="0.2">
      <c r="B376" s="31"/>
      <c r="C376" s="156" t="s">
        <v>488</v>
      </c>
      <c r="D376" s="156" t="s">
        <v>250</v>
      </c>
      <c r="E376" s="157" t="s">
        <v>940</v>
      </c>
      <c r="F376" s="158" t="s">
        <v>941</v>
      </c>
      <c r="G376" s="159" t="s">
        <v>127</v>
      </c>
      <c r="H376" s="160">
        <v>253</v>
      </c>
      <c r="I376" s="161"/>
      <c r="J376" s="160">
        <f>ROUND(I376*H376,2)</f>
        <v>0</v>
      </c>
      <c r="K376" s="158" t="s">
        <v>128</v>
      </c>
      <c r="L376" s="162"/>
      <c r="M376" s="163" t="s">
        <v>19</v>
      </c>
      <c r="N376" s="164" t="s">
        <v>44</v>
      </c>
      <c r="P376" s="134">
        <f>O376*H376</f>
        <v>0</v>
      </c>
      <c r="Q376" s="134">
        <v>0.17499999999999999</v>
      </c>
      <c r="R376" s="134">
        <f>Q376*H376</f>
        <v>44.274999999999999</v>
      </c>
      <c r="S376" s="134">
        <v>0</v>
      </c>
      <c r="T376" s="135">
        <f>S376*H376</f>
        <v>0</v>
      </c>
      <c r="AR376" s="136" t="s">
        <v>172</v>
      </c>
      <c r="AT376" s="136" t="s">
        <v>250</v>
      </c>
      <c r="AU376" s="136" t="s">
        <v>82</v>
      </c>
      <c r="AY376" s="16" t="s">
        <v>122</v>
      </c>
      <c r="BE376" s="137">
        <f>IF(N376="základní",J376,0)</f>
        <v>0</v>
      </c>
      <c r="BF376" s="137">
        <f>IF(N376="snížená",J376,0)</f>
        <v>0</v>
      </c>
      <c r="BG376" s="137">
        <f>IF(N376="zákl. přenesená",J376,0)</f>
        <v>0</v>
      </c>
      <c r="BH376" s="137">
        <f>IF(N376="sníž. přenesená",J376,0)</f>
        <v>0</v>
      </c>
      <c r="BI376" s="137">
        <f>IF(N376="nulová",J376,0)</f>
        <v>0</v>
      </c>
      <c r="BJ376" s="16" t="s">
        <v>12</v>
      </c>
      <c r="BK376" s="137">
        <f>ROUND(I376*H376,2)</f>
        <v>0</v>
      </c>
      <c r="BL376" s="16" t="s">
        <v>129</v>
      </c>
      <c r="BM376" s="136" t="s">
        <v>942</v>
      </c>
    </row>
    <row r="377" spans="2:65" s="12" customFormat="1" ht="22.5" x14ac:dyDescent="0.2">
      <c r="B377" s="142"/>
      <c r="D377" s="143" t="s">
        <v>133</v>
      </c>
      <c r="E377" s="144" t="s">
        <v>19</v>
      </c>
      <c r="F377" s="145" t="s">
        <v>943</v>
      </c>
      <c r="H377" s="146">
        <v>115</v>
      </c>
      <c r="I377" s="147"/>
      <c r="L377" s="142"/>
      <c r="M377" s="148"/>
      <c r="T377" s="149"/>
      <c r="AT377" s="144" t="s">
        <v>133</v>
      </c>
      <c r="AU377" s="144" t="s">
        <v>82</v>
      </c>
      <c r="AV377" s="12" t="s">
        <v>82</v>
      </c>
      <c r="AW377" s="12" t="s">
        <v>35</v>
      </c>
      <c r="AX377" s="12" t="s">
        <v>73</v>
      </c>
      <c r="AY377" s="144" t="s">
        <v>122</v>
      </c>
    </row>
    <row r="378" spans="2:65" s="12" customFormat="1" x14ac:dyDescent="0.2">
      <c r="B378" s="142"/>
      <c r="D378" s="143" t="s">
        <v>133</v>
      </c>
      <c r="E378" s="144" t="s">
        <v>19</v>
      </c>
      <c r="F378" s="145" t="s">
        <v>944</v>
      </c>
      <c r="H378" s="146">
        <v>80</v>
      </c>
      <c r="I378" s="147"/>
      <c r="L378" s="142"/>
      <c r="M378" s="148"/>
      <c r="T378" s="149"/>
      <c r="AT378" s="144" t="s">
        <v>133</v>
      </c>
      <c r="AU378" s="144" t="s">
        <v>82</v>
      </c>
      <c r="AV378" s="12" t="s">
        <v>82</v>
      </c>
      <c r="AW378" s="12" t="s">
        <v>35</v>
      </c>
      <c r="AX378" s="12" t="s">
        <v>73</v>
      </c>
      <c r="AY378" s="144" t="s">
        <v>122</v>
      </c>
    </row>
    <row r="379" spans="2:65" s="12" customFormat="1" ht="22.5" x14ac:dyDescent="0.2">
      <c r="B379" s="142"/>
      <c r="D379" s="143" t="s">
        <v>133</v>
      </c>
      <c r="E379" s="144" t="s">
        <v>19</v>
      </c>
      <c r="F379" s="145" t="s">
        <v>945</v>
      </c>
      <c r="H379" s="146">
        <v>58</v>
      </c>
      <c r="I379" s="147"/>
      <c r="L379" s="142"/>
      <c r="M379" s="148"/>
      <c r="T379" s="149"/>
      <c r="AT379" s="144" t="s">
        <v>133</v>
      </c>
      <c r="AU379" s="144" t="s">
        <v>82</v>
      </c>
      <c r="AV379" s="12" t="s">
        <v>82</v>
      </c>
      <c r="AW379" s="12" t="s">
        <v>35</v>
      </c>
      <c r="AX379" s="12" t="s">
        <v>73</v>
      </c>
      <c r="AY379" s="144" t="s">
        <v>122</v>
      </c>
    </row>
    <row r="380" spans="2:65" s="1" customFormat="1" ht="24.2" customHeight="1" x14ac:dyDescent="0.2">
      <c r="B380" s="31"/>
      <c r="C380" s="156" t="s">
        <v>492</v>
      </c>
      <c r="D380" s="156" t="s">
        <v>250</v>
      </c>
      <c r="E380" s="157" t="s">
        <v>946</v>
      </c>
      <c r="F380" s="158" t="s">
        <v>947</v>
      </c>
      <c r="G380" s="159" t="s">
        <v>127</v>
      </c>
      <c r="H380" s="160">
        <v>24</v>
      </c>
      <c r="I380" s="161"/>
      <c r="J380" s="160">
        <f>ROUND(I380*H380,2)</f>
        <v>0</v>
      </c>
      <c r="K380" s="158" t="s">
        <v>128</v>
      </c>
      <c r="L380" s="162"/>
      <c r="M380" s="163" t="s">
        <v>19</v>
      </c>
      <c r="N380" s="164" t="s">
        <v>44</v>
      </c>
      <c r="P380" s="134">
        <f>O380*H380</f>
        <v>0</v>
      </c>
      <c r="Q380" s="134">
        <v>0.17599999999999999</v>
      </c>
      <c r="R380" s="134">
        <f>Q380*H380</f>
        <v>4.2240000000000002</v>
      </c>
      <c r="S380" s="134">
        <v>0</v>
      </c>
      <c r="T380" s="135">
        <f>S380*H380</f>
        <v>0</v>
      </c>
      <c r="AR380" s="136" t="s">
        <v>172</v>
      </c>
      <c r="AT380" s="136" t="s">
        <v>250</v>
      </c>
      <c r="AU380" s="136" t="s">
        <v>82</v>
      </c>
      <c r="AY380" s="16" t="s">
        <v>122</v>
      </c>
      <c r="BE380" s="137">
        <f>IF(N380="základní",J380,0)</f>
        <v>0</v>
      </c>
      <c r="BF380" s="137">
        <f>IF(N380="snížená",J380,0)</f>
        <v>0</v>
      </c>
      <c r="BG380" s="137">
        <f>IF(N380="zákl. přenesená",J380,0)</f>
        <v>0</v>
      </c>
      <c r="BH380" s="137">
        <f>IF(N380="sníž. přenesená",J380,0)</f>
        <v>0</v>
      </c>
      <c r="BI380" s="137">
        <f>IF(N380="nulová",J380,0)</f>
        <v>0</v>
      </c>
      <c r="BJ380" s="16" t="s">
        <v>12</v>
      </c>
      <c r="BK380" s="137">
        <f>ROUND(I380*H380,2)</f>
        <v>0</v>
      </c>
      <c r="BL380" s="16" t="s">
        <v>129</v>
      </c>
      <c r="BM380" s="136" t="s">
        <v>948</v>
      </c>
    </row>
    <row r="381" spans="2:65" s="12" customFormat="1" x14ac:dyDescent="0.2">
      <c r="B381" s="142"/>
      <c r="D381" s="143" t="s">
        <v>133</v>
      </c>
      <c r="E381" s="144" t="s">
        <v>19</v>
      </c>
      <c r="F381" s="145" t="s">
        <v>949</v>
      </c>
      <c r="H381" s="146">
        <v>18</v>
      </c>
      <c r="I381" s="147"/>
      <c r="L381" s="142"/>
      <c r="M381" s="148"/>
      <c r="T381" s="149"/>
      <c r="AT381" s="144" t="s">
        <v>133</v>
      </c>
      <c r="AU381" s="144" t="s">
        <v>82</v>
      </c>
      <c r="AV381" s="12" t="s">
        <v>82</v>
      </c>
      <c r="AW381" s="12" t="s">
        <v>35</v>
      </c>
      <c r="AX381" s="12" t="s">
        <v>73</v>
      </c>
      <c r="AY381" s="144" t="s">
        <v>122</v>
      </c>
    </row>
    <row r="382" spans="2:65" s="12" customFormat="1" x14ac:dyDescent="0.2">
      <c r="B382" s="142"/>
      <c r="D382" s="143" t="s">
        <v>133</v>
      </c>
      <c r="E382" s="144" t="s">
        <v>19</v>
      </c>
      <c r="F382" s="145" t="s">
        <v>950</v>
      </c>
      <c r="H382" s="146">
        <v>6</v>
      </c>
      <c r="I382" s="147"/>
      <c r="L382" s="142"/>
      <c r="M382" s="148"/>
      <c r="T382" s="149"/>
      <c r="AT382" s="144" t="s">
        <v>133</v>
      </c>
      <c r="AU382" s="144" t="s">
        <v>82</v>
      </c>
      <c r="AV382" s="12" t="s">
        <v>82</v>
      </c>
      <c r="AW382" s="12" t="s">
        <v>35</v>
      </c>
      <c r="AX382" s="12" t="s">
        <v>73</v>
      </c>
      <c r="AY382" s="144" t="s">
        <v>122</v>
      </c>
    </row>
    <row r="383" spans="2:65" s="11" customFormat="1" ht="22.9" customHeight="1" x14ac:dyDescent="0.2">
      <c r="B383" s="114"/>
      <c r="D383" s="115" t="s">
        <v>72</v>
      </c>
      <c r="E383" s="124" t="s">
        <v>172</v>
      </c>
      <c r="F383" s="124" t="s">
        <v>454</v>
      </c>
      <c r="I383" s="117"/>
      <c r="J383" s="125">
        <f>BK383</f>
        <v>0</v>
      </c>
      <c r="L383" s="114"/>
      <c r="M383" s="119"/>
      <c r="P383" s="120">
        <f>SUM(P384:P432)</f>
        <v>0</v>
      </c>
      <c r="R383" s="120">
        <f>SUM(R384:R432)</f>
        <v>10.50806</v>
      </c>
      <c r="T383" s="121">
        <f>SUM(T384:T432)</f>
        <v>26.11</v>
      </c>
      <c r="AR383" s="115" t="s">
        <v>12</v>
      </c>
      <c r="AT383" s="122" t="s">
        <v>72</v>
      </c>
      <c r="AU383" s="122" t="s">
        <v>12</v>
      </c>
      <c r="AY383" s="115" t="s">
        <v>122</v>
      </c>
      <c r="BK383" s="123">
        <f>SUM(BK384:BK432)</f>
        <v>0</v>
      </c>
    </row>
    <row r="384" spans="2:65" s="1" customFormat="1" ht="24.2" customHeight="1" x14ac:dyDescent="0.2">
      <c r="B384" s="31"/>
      <c r="C384" s="126" t="s">
        <v>498</v>
      </c>
      <c r="D384" s="126" t="s">
        <v>124</v>
      </c>
      <c r="E384" s="127" t="s">
        <v>456</v>
      </c>
      <c r="F384" s="128" t="s">
        <v>457</v>
      </c>
      <c r="G384" s="129" t="s">
        <v>148</v>
      </c>
      <c r="H384" s="130">
        <v>20</v>
      </c>
      <c r="I384" s="131"/>
      <c r="J384" s="130">
        <f>ROUND(I384*H384,2)</f>
        <v>0</v>
      </c>
      <c r="K384" s="128" t="s">
        <v>128</v>
      </c>
      <c r="L384" s="31"/>
      <c r="M384" s="132" t="s">
        <v>19</v>
      </c>
      <c r="N384" s="133" t="s">
        <v>44</v>
      </c>
      <c r="P384" s="134">
        <f>O384*H384</f>
        <v>0</v>
      </c>
      <c r="Q384" s="134">
        <v>0</v>
      </c>
      <c r="R384" s="134">
        <f>Q384*H384</f>
        <v>0</v>
      </c>
      <c r="S384" s="134">
        <v>0.18</v>
      </c>
      <c r="T384" s="135">
        <f>S384*H384</f>
        <v>3.5999999999999996</v>
      </c>
      <c r="AR384" s="136" t="s">
        <v>129</v>
      </c>
      <c r="AT384" s="136" t="s">
        <v>124</v>
      </c>
      <c r="AU384" s="136" t="s">
        <v>82</v>
      </c>
      <c r="AY384" s="16" t="s">
        <v>122</v>
      </c>
      <c r="BE384" s="137">
        <f>IF(N384="základní",J384,0)</f>
        <v>0</v>
      </c>
      <c r="BF384" s="137">
        <f>IF(N384="snížená",J384,0)</f>
        <v>0</v>
      </c>
      <c r="BG384" s="137">
        <f>IF(N384="zákl. přenesená",J384,0)</f>
        <v>0</v>
      </c>
      <c r="BH384" s="137">
        <f>IF(N384="sníž. přenesená",J384,0)</f>
        <v>0</v>
      </c>
      <c r="BI384" s="137">
        <f>IF(N384="nulová",J384,0)</f>
        <v>0</v>
      </c>
      <c r="BJ384" s="16" t="s">
        <v>12</v>
      </c>
      <c r="BK384" s="137">
        <f>ROUND(I384*H384,2)</f>
        <v>0</v>
      </c>
      <c r="BL384" s="16" t="s">
        <v>129</v>
      </c>
      <c r="BM384" s="136" t="s">
        <v>458</v>
      </c>
    </row>
    <row r="385" spans="2:65" s="1" customFormat="1" x14ac:dyDescent="0.2">
      <c r="B385" s="31"/>
      <c r="D385" s="138" t="s">
        <v>131</v>
      </c>
      <c r="F385" s="139" t="s">
        <v>459</v>
      </c>
      <c r="I385" s="140"/>
      <c r="L385" s="31"/>
      <c r="M385" s="141"/>
      <c r="T385" s="52"/>
      <c r="AT385" s="16" t="s">
        <v>131</v>
      </c>
      <c r="AU385" s="16" t="s">
        <v>82</v>
      </c>
    </row>
    <row r="386" spans="2:65" s="12" customFormat="1" x14ac:dyDescent="0.2">
      <c r="B386" s="142"/>
      <c r="D386" s="143" t="s">
        <v>133</v>
      </c>
      <c r="E386" s="144" t="s">
        <v>19</v>
      </c>
      <c r="F386" s="145" t="s">
        <v>951</v>
      </c>
      <c r="H386" s="146">
        <v>20</v>
      </c>
      <c r="I386" s="147"/>
      <c r="L386" s="142"/>
      <c r="M386" s="148"/>
      <c r="T386" s="149"/>
      <c r="AT386" s="144" t="s">
        <v>133</v>
      </c>
      <c r="AU386" s="144" t="s">
        <v>82</v>
      </c>
      <c r="AV386" s="12" t="s">
        <v>82</v>
      </c>
      <c r="AW386" s="12" t="s">
        <v>35</v>
      </c>
      <c r="AX386" s="12" t="s">
        <v>12</v>
      </c>
      <c r="AY386" s="144" t="s">
        <v>122</v>
      </c>
    </row>
    <row r="387" spans="2:65" s="1" customFormat="1" ht="24.2" customHeight="1" x14ac:dyDescent="0.2">
      <c r="B387" s="31"/>
      <c r="C387" s="126" t="s">
        <v>503</v>
      </c>
      <c r="D387" s="126" t="s">
        <v>124</v>
      </c>
      <c r="E387" s="127" t="s">
        <v>462</v>
      </c>
      <c r="F387" s="128" t="s">
        <v>463</v>
      </c>
      <c r="G387" s="129" t="s">
        <v>148</v>
      </c>
      <c r="H387" s="130">
        <v>40</v>
      </c>
      <c r="I387" s="131"/>
      <c r="J387" s="130">
        <f>ROUND(I387*H387,2)</f>
        <v>0</v>
      </c>
      <c r="K387" s="128" t="s">
        <v>128</v>
      </c>
      <c r="L387" s="31"/>
      <c r="M387" s="132" t="s">
        <v>19</v>
      </c>
      <c r="N387" s="133" t="s">
        <v>44</v>
      </c>
      <c r="P387" s="134">
        <f>O387*H387</f>
        <v>0</v>
      </c>
      <c r="Q387" s="134">
        <v>1.0000000000000001E-5</v>
      </c>
      <c r="R387" s="134">
        <f>Q387*H387</f>
        <v>4.0000000000000002E-4</v>
      </c>
      <c r="S387" s="134">
        <v>0</v>
      </c>
      <c r="T387" s="135">
        <f>S387*H387</f>
        <v>0</v>
      </c>
      <c r="AR387" s="136" t="s">
        <v>129</v>
      </c>
      <c r="AT387" s="136" t="s">
        <v>124</v>
      </c>
      <c r="AU387" s="136" t="s">
        <v>82</v>
      </c>
      <c r="AY387" s="16" t="s">
        <v>122</v>
      </c>
      <c r="BE387" s="137">
        <f>IF(N387="základní",J387,0)</f>
        <v>0</v>
      </c>
      <c r="BF387" s="137">
        <f>IF(N387="snížená",J387,0)</f>
        <v>0</v>
      </c>
      <c r="BG387" s="137">
        <f>IF(N387="zákl. přenesená",J387,0)</f>
        <v>0</v>
      </c>
      <c r="BH387" s="137">
        <f>IF(N387="sníž. přenesená",J387,0)</f>
        <v>0</v>
      </c>
      <c r="BI387" s="137">
        <f>IF(N387="nulová",J387,0)</f>
        <v>0</v>
      </c>
      <c r="BJ387" s="16" t="s">
        <v>12</v>
      </c>
      <c r="BK387" s="137">
        <f>ROUND(I387*H387,2)</f>
        <v>0</v>
      </c>
      <c r="BL387" s="16" t="s">
        <v>129</v>
      </c>
      <c r="BM387" s="136" t="s">
        <v>464</v>
      </c>
    </row>
    <row r="388" spans="2:65" s="1" customFormat="1" x14ac:dyDescent="0.2">
      <c r="B388" s="31"/>
      <c r="D388" s="138" t="s">
        <v>131</v>
      </c>
      <c r="F388" s="139" t="s">
        <v>465</v>
      </c>
      <c r="I388" s="140"/>
      <c r="L388" s="31"/>
      <c r="M388" s="141"/>
      <c r="T388" s="52"/>
      <c r="AT388" s="16" t="s">
        <v>131</v>
      </c>
      <c r="AU388" s="16" t="s">
        <v>82</v>
      </c>
    </row>
    <row r="389" spans="2:65" s="12" customFormat="1" x14ac:dyDescent="0.2">
      <c r="B389" s="142"/>
      <c r="D389" s="143" t="s">
        <v>133</v>
      </c>
      <c r="E389" s="144" t="s">
        <v>19</v>
      </c>
      <c r="F389" s="145" t="s">
        <v>952</v>
      </c>
      <c r="H389" s="146">
        <v>40</v>
      </c>
      <c r="I389" s="147"/>
      <c r="L389" s="142"/>
      <c r="M389" s="148"/>
      <c r="T389" s="149"/>
      <c r="AT389" s="144" t="s">
        <v>133</v>
      </c>
      <c r="AU389" s="144" t="s">
        <v>82</v>
      </c>
      <c r="AV389" s="12" t="s">
        <v>82</v>
      </c>
      <c r="AW389" s="12" t="s">
        <v>35</v>
      </c>
      <c r="AX389" s="12" t="s">
        <v>12</v>
      </c>
      <c r="AY389" s="144" t="s">
        <v>122</v>
      </c>
    </row>
    <row r="390" spans="2:65" s="1" customFormat="1" ht="24.2" customHeight="1" x14ac:dyDescent="0.2">
      <c r="B390" s="31"/>
      <c r="C390" s="156" t="s">
        <v>507</v>
      </c>
      <c r="D390" s="156" t="s">
        <v>250</v>
      </c>
      <c r="E390" s="157" t="s">
        <v>468</v>
      </c>
      <c r="F390" s="158" t="s">
        <v>469</v>
      </c>
      <c r="G390" s="159" t="s">
        <v>148</v>
      </c>
      <c r="H390" s="160">
        <v>41</v>
      </c>
      <c r="I390" s="161"/>
      <c r="J390" s="160">
        <f>ROUND(I390*H390,2)</f>
        <v>0</v>
      </c>
      <c r="K390" s="158" t="s">
        <v>128</v>
      </c>
      <c r="L390" s="162"/>
      <c r="M390" s="163" t="s">
        <v>19</v>
      </c>
      <c r="N390" s="164" t="s">
        <v>44</v>
      </c>
      <c r="P390" s="134">
        <f>O390*H390</f>
        <v>0</v>
      </c>
      <c r="Q390" s="134">
        <v>2.6700000000000001E-3</v>
      </c>
      <c r="R390" s="134">
        <f>Q390*H390</f>
        <v>0.10947</v>
      </c>
      <c r="S390" s="134">
        <v>0</v>
      </c>
      <c r="T390" s="135">
        <f>S390*H390</f>
        <v>0</v>
      </c>
      <c r="AR390" s="136" t="s">
        <v>172</v>
      </c>
      <c r="AT390" s="136" t="s">
        <v>250</v>
      </c>
      <c r="AU390" s="136" t="s">
        <v>82</v>
      </c>
      <c r="AY390" s="16" t="s">
        <v>122</v>
      </c>
      <c r="BE390" s="137">
        <f>IF(N390="základní",J390,0)</f>
        <v>0</v>
      </c>
      <c r="BF390" s="137">
        <f>IF(N390="snížená",J390,0)</f>
        <v>0</v>
      </c>
      <c r="BG390" s="137">
        <f>IF(N390="zákl. přenesená",J390,0)</f>
        <v>0</v>
      </c>
      <c r="BH390" s="137">
        <f>IF(N390="sníž. přenesená",J390,0)</f>
        <v>0</v>
      </c>
      <c r="BI390" s="137">
        <f>IF(N390="nulová",J390,0)</f>
        <v>0</v>
      </c>
      <c r="BJ390" s="16" t="s">
        <v>12</v>
      </c>
      <c r="BK390" s="137">
        <f>ROUND(I390*H390,2)</f>
        <v>0</v>
      </c>
      <c r="BL390" s="16" t="s">
        <v>129</v>
      </c>
      <c r="BM390" s="136" t="s">
        <v>470</v>
      </c>
    </row>
    <row r="391" spans="2:65" s="12" customFormat="1" x14ac:dyDescent="0.2">
      <c r="B391" s="142"/>
      <c r="D391" s="143" t="s">
        <v>133</v>
      </c>
      <c r="F391" s="145" t="s">
        <v>953</v>
      </c>
      <c r="H391" s="146">
        <v>41</v>
      </c>
      <c r="I391" s="147"/>
      <c r="L391" s="142"/>
      <c r="M391" s="148"/>
      <c r="T391" s="149"/>
      <c r="AT391" s="144" t="s">
        <v>133</v>
      </c>
      <c r="AU391" s="144" t="s">
        <v>82</v>
      </c>
      <c r="AV391" s="12" t="s">
        <v>82</v>
      </c>
      <c r="AW391" s="12" t="s">
        <v>4</v>
      </c>
      <c r="AX391" s="12" t="s">
        <v>12</v>
      </c>
      <c r="AY391" s="144" t="s">
        <v>122</v>
      </c>
    </row>
    <row r="392" spans="2:65" s="1" customFormat="1" ht="44.25" customHeight="1" x14ac:dyDescent="0.2">
      <c r="B392" s="31"/>
      <c r="C392" s="126" t="s">
        <v>512</v>
      </c>
      <c r="D392" s="126" t="s">
        <v>124</v>
      </c>
      <c r="E392" s="127" t="s">
        <v>473</v>
      </c>
      <c r="F392" s="128" t="s">
        <v>474</v>
      </c>
      <c r="G392" s="129" t="s">
        <v>328</v>
      </c>
      <c r="H392" s="130">
        <v>24</v>
      </c>
      <c r="I392" s="131"/>
      <c r="J392" s="130">
        <f>ROUND(I392*H392,2)</f>
        <v>0</v>
      </c>
      <c r="K392" s="128" t="s">
        <v>128</v>
      </c>
      <c r="L392" s="31"/>
      <c r="M392" s="132" t="s">
        <v>19</v>
      </c>
      <c r="N392" s="133" t="s">
        <v>44</v>
      </c>
      <c r="P392" s="134">
        <f>O392*H392</f>
        <v>0</v>
      </c>
      <c r="Q392" s="134">
        <v>0</v>
      </c>
      <c r="R392" s="134">
        <f>Q392*H392</f>
        <v>0</v>
      </c>
      <c r="S392" s="134">
        <v>0</v>
      </c>
      <c r="T392" s="135">
        <f>S392*H392</f>
        <v>0</v>
      </c>
      <c r="AR392" s="136" t="s">
        <v>129</v>
      </c>
      <c r="AT392" s="136" t="s">
        <v>124</v>
      </c>
      <c r="AU392" s="136" t="s">
        <v>82</v>
      </c>
      <c r="AY392" s="16" t="s">
        <v>122</v>
      </c>
      <c r="BE392" s="137">
        <f>IF(N392="základní",J392,0)</f>
        <v>0</v>
      </c>
      <c r="BF392" s="137">
        <f>IF(N392="snížená",J392,0)</f>
        <v>0</v>
      </c>
      <c r="BG392" s="137">
        <f>IF(N392="zákl. přenesená",J392,0)</f>
        <v>0</v>
      </c>
      <c r="BH392" s="137">
        <f>IF(N392="sníž. přenesená",J392,0)</f>
        <v>0</v>
      </c>
      <c r="BI392" s="137">
        <f>IF(N392="nulová",J392,0)</f>
        <v>0</v>
      </c>
      <c r="BJ392" s="16" t="s">
        <v>12</v>
      </c>
      <c r="BK392" s="137">
        <f>ROUND(I392*H392,2)</f>
        <v>0</v>
      </c>
      <c r="BL392" s="16" t="s">
        <v>129</v>
      </c>
      <c r="BM392" s="136" t="s">
        <v>475</v>
      </c>
    </row>
    <row r="393" spans="2:65" s="1" customFormat="1" x14ac:dyDescent="0.2">
      <c r="B393" s="31"/>
      <c r="D393" s="138" t="s">
        <v>131</v>
      </c>
      <c r="F393" s="139" t="s">
        <v>476</v>
      </c>
      <c r="I393" s="140"/>
      <c r="L393" s="31"/>
      <c r="M393" s="141"/>
      <c r="T393" s="52"/>
      <c r="AT393" s="16" t="s">
        <v>131</v>
      </c>
      <c r="AU393" s="16" t="s">
        <v>82</v>
      </c>
    </row>
    <row r="394" spans="2:65" s="12" customFormat="1" x14ac:dyDescent="0.2">
      <c r="B394" s="142"/>
      <c r="D394" s="143" t="s">
        <v>133</v>
      </c>
      <c r="E394" s="144" t="s">
        <v>19</v>
      </c>
      <c r="F394" s="145" t="s">
        <v>954</v>
      </c>
      <c r="H394" s="146">
        <v>24</v>
      </c>
      <c r="I394" s="147"/>
      <c r="L394" s="142"/>
      <c r="M394" s="148"/>
      <c r="T394" s="149"/>
      <c r="AT394" s="144" t="s">
        <v>133</v>
      </c>
      <c r="AU394" s="144" t="s">
        <v>82</v>
      </c>
      <c r="AV394" s="12" t="s">
        <v>82</v>
      </c>
      <c r="AW394" s="12" t="s">
        <v>35</v>
      </c>
      <c r="AX394" s="12" t="s">
        <v>12</v>
      </c>
      <c r="AY394" s="144" t="s">
        <v>122</v>
      </c>
    </row>
    <row r="395" spans="2:65" s="1" customFormat="1" ht="16.5" customHeight="1" x14ac:dyDescent="0.2">
      <c r="B395" s="31"/>
      <c r="C395" s="156" t="s">
        <v>516</v>
      </c>
      <c r="D395" s="156" t="s">
        <v>250</v>
      </c>
      <c r="E395" s="157" t="s">
        <v>479</v>
      </c>
      <c r="F395" s="158" t="s">
        <v>480</v>
      </c>
      <c r="G395" s="159" t="s">
        <v>328</v>
      </c>
      <c r="H395" s="160">
        <v>24</v>
      </c>
      <c r="I395" s="161"/>
      <c r="J395" s="160">
        <f>ROUND(I395*H395,2)</f>
        <v>0</v>
      </c>
      <c r="K395" s="158" t="s">
        <v>128</v>
      </c>
      <c r="L395" s="162"/>
      <c r="M395" s="163" t="s">
        <v>19</v>
      </c>
      <c r="N395" s="164" t="s">
        <v>44</v>
      </c>
      <c r="P395" s="134">
        <f>O395*H395</f>
        <v>0</v>
      </c>
      <c r="Q395" s="134">
        <v>6.4999999999999997E-4</v>
      </c>
      <c r="R395" s="134">
        <f>Q395*H395</f>
        <v>1.5599999999999999E-2</v>
      </c>
      <c r="S395" s="134">
        <v>0</v>
      </c>
      <c r="T395" s="135">
        <f>S395*H395</f>
        <v>0</v>
      </c>
      <c r="AR395" s="136" t="s">
        <v>172</v>
      </c>
      <c r="AT395" s="136" t="s">
        <v>250</v>
      </c>
      <c r="AU395" s="136" t="s">
        <v>82</v>
      </c>
      <c r="AY395" s="16" t="s">
        <v>122</v>
      </c>
      <c r="BE395" s="137">
        <f>IF(N395="základní",J395,0)</f>
        <v>0</v>
      </c>
      <c r="BF395" s="137">
        <f>IF(N395="snížená",J395,0)</f>
        <v>0</v>
      </c>
      <c r="BG395" s="137">
        <f>IF(N395="zákl. přenesená",J395,0)</f>
        <v>0</v>
      </c>
      <c r="BH395" s="137">
        <f>IF(N395="sníž. přenesená",J395,0)</f>
        <v>0</v>
      </c>
      <c r="BI395" s="137">
        <f>IF(N395="nulová",J395,0)</f>
        <v>0</v>
      </c>
      <c r="BJ395" s="16" t="s">
        <v>12</v>
      </c>
      <c r="BK395" s="137">
        <f>ROUND(I395*H395,2)</f>
        <v>0</v>
      </c>
      <c r="BL395" s="16" t="s">
        <v>129</v>
      </c>
      <c r="BM395" s="136" t="s">
        <v>481</v>
      </c>
    </row>
    <row r="396" spans="2:65" s="1" customFormat="1" ht="37.9" customHeight="1" x14ac:dyDescent="0.2">
      <c r="B396" s="31"/>
      <c r="C396" s="126" t="s">
        <v>521</v>
      </c>
      <c r="D396" s="126" t="s">
        <v>124</v>
      </c>
      <c r="E396" s="127" t="s">
        <v>483</v>
      </c>
      <c r="F396" s="128" t="s">
        <v>484</v>
      </c>
      <c r="G396" s="129" t="s">
        <v>328</v>
      </c>
      <c r="H396" s="130">
        <v>4</v>
      </c>
      <c r="I396" s="131"/>
      <c r="J396" s="130">
        <f>ROUND(I396*H396,2)</f>
        <v>0</v>
      </c>
      <c r="K396" s="128" t="s">
        <v>128</v>
      </c>
      <c r="L396" s="31"/>
      <c r="M396" s="132" t="s">
        <v>19</v>
      </c>
      <c r="N396" s="133" t="s">
        <v>44</v>
      </c>
      <c r="P396" s="134">
        <f>O396*H396</f>
        <v>0</v>
      </c>
      <c r="Q396" s="134">
        <v>0</v>
      </c>
      <c r="R396" s="134">
        <f>Q396*H396</f>
        <v>0</v>
      </c>
      <c r="S396" s="134">
        <v>0</v>
      </c>
      <c r="T396" s="135">
        <f>S396*H396</f>
        <v>0</v>
      </c>
      <c r="AR396" s="136" t="s">
        <v>129</v>
      </c>
      <c r="AT396" s="136" t="s">
        <v>124</v>
      </c>
      <c r="AU396" s="136" t="s">
        <v>82</v>
      </c>
      <c r="AY396" s="16" t="s">
        <v>122</v>
      </c>
      <c r="BE396" s="137">
        <f>IF(N396="základní",J396,0)</f>
        <v>0</v>
      </c>
      <c r="BF396" s="137">
        <f>IF(N396="snížená",J396,0)</f>
        <v>0</v>
      </c>
      <c r="BG396" s="137">
        <f>IF(N396="zákl. přenesená",J396,0)</f>
        <v>0</v>
      </c>
      <c r="BH396" s="137">
        <f>IF(N396="sníž. přenesená",J396,0)</f>
        <v>0</v>
      </c>
      <c r="BI396" s="137">
        <f>IF(N396="nulová",J396,0)</f>
        <v>0</v>
      </c>
      <c r="BJ396" s="16" t="s">
        <v>12</v>
      </c>
      <c r="BK396" s="137">
        <f>ROUND(I396*H396,2)</f>
        <v>0</v>
      </c>
      <c r="BL396" s="16" t="s">
        <v>129</v>
      </c>
      <c r="BM396" s="136" t="s">
        <v>485</v>
      </c>
    </row>
    <row r="397" spans="2:65" s="1" customFormat="1" x14ac:dyDescent="0.2">
      <c r="B397" s="31"/>
      <c r="D397" s="138" t="s">
        <v>131</v>
      </c>
      <c r="F397" s="139" t="s">
        <v>486</v>
      </c>
      <c r="I397" s="140"/>
      <c r="L397" s="31"/>
      <c r="M397" s="141"/>
      <c r="T397" s="52"/>
      <c r="AT397" s="16" t="s">
        <v>131</v>
      </c>
      <c r="AU397" s="16" t="s">
        <v>82</v>
      </c>
    </row>
    <row r="398" spans="2:65" s="12" customFormat="1" x14ac:dyDescent="0.2">
      <c r="B398" s="142"/>
      <c r="D398" s="143" t="s">
        <v>133</v>
      </c>
      <c r="E398" s="144" t="s">
        <v>19</v>
      </c>
      <c r="F398" s="145" t="s">
        <v>955</v>
      </c>
      <c r="H398" s="146">
        <v>4</v>
      </c>
      <c r="I398" s="147"/>
      <c r="L398" s="142"/>
      <c r="M398" s="148"/>
      <c r="T398" s="149"/>
      <c r="AT398" s="144" t="s">
        <v>133</v>
      </c>
      <c r="AU398" s="144" t="s">
        <v>82</v>
      </c>
      <c r="AV398" s="12" t="s">
        <v>82</v>
      </c>
      <c r="AW398" s="12" t="s">
        <v>35</v>
      </c>
      <c r="AX398" s="12" t="s">
        <v>12</v>
      </c>
      <c r="AY398" s="144" t="s">
        <v>122</v>
      </c>
    </row>
    <row r="399" spans="2:65" s="1" customFormat="1" ht="24.2" customHeight="1" x14ac:dyDescent="0.2">
      <c r="B399" s="31"/>
      <c r="C399" s="156" t="s">
        <v>525</v>
      </c>
      <c r="D399" s="156" t="s">
        <v>250</v>
      </c>
      <c r="E399" s="157" t="s">
        <v>489</v>
      </c>
      <c r="F399" s="158" t="s">
        <v>490</v>
      </c>
      <c r="G399" s="159" t="s">
        <v>328</v>
      </c>
      <c r="H399" s="160">
        <v>4</v>
      </c>
      <c r="I399" s="161"/>
      <c r="J399" s="160">
        <f>ROUND(I399*H399,2)</f>
        <v>0</v>
      </c>
      <c r="K399" s="158" t="s">
        <v>128</v>
      </c>
      <c r="L399" s="162"/>
      <c r="M399" s="163" t="s">
        <v>19</v>
      </c>
      <c r="N399" s="164" t="s">
        <v>44</v>
      </c>
      <c r="P399" s="134">
        <f>O399*H399</f>
        <v>0</v>
      </c>
      <c r="Q399" s="134">
        <v>1.4300000000000001E-3</v>
      </c>
      <c r="R399" s="134">
        <f>Q399*H399</f>
        <v>5.7200000000000003E-3</v>
      </c>
      <c r="S399" s="134">
        <v>0</v>
      </c>
      <c r="T399" s="135">
        <f>S399*H399</f>
        <v>0</v>
      </c>
      <c r="AR399" s="136" t="s">
        <v>172</v>
      </c>
      <c r="AT399" s="136" t="s">
        <v>250</v>
      </c>
      <c r="AU399" s="136" t="s">
        <v>82</v>
      </c>
      <c r="AY399" s="16" t="s">
        <v>122</v>
      </c>
      <c r="BE399" s="137">
        <f>IF(N399="základní",J399,0)</f>
        <v>0</v>
      </c>
      <c r="BF399" s="137">
        <f>IF(N399="snížená",J399,0)</f>
        <v>0</v>
      </c>
      <c r="BG399" s="137">
        <f>IF(N399="zákl. přenesená",J399,0)</f>
        <v>0</v>
      </c>
      <c r="BH399" s="137">
        <f>IF(N399="sníž. přenesená",J399,0)</f>
        <v>0</v>
      </c>
      <c r="BI399" s="137">
        <f>IF(N399="nulová",J399,0)</f>
        <v>0</v>
      </c>
      <c r="BJ399" s="16" t="s">
        <v>12</v>
      </c>
      <c r="BK399" s="137">
        <f>ROUND(I399*H399,2)</f>
        <v>0</v>
      </c>
      <c r="BL399" s="16" t="s">
        <v>129</v>
      </c>
      <c r="BM399" s="136" t="s">
        <v>491</v>
      </c>
    </row>
    <row r="400" spans="2:65" s="1" customFormat="1" ht="33" customHeight="1" x14ac:dyDescent="0.2">
      <c r="B400" s="31"/>
      <c r="C400" s="126" t="s">
        <v>530</v>
      </c>
      <c r="D400" s="126" t="s">
        <v>124</v>
      </c>
      <c r="E400" s="127" t="s">
        <v>493</v>
      </c>
      <c r="F400" s="128" t="s">
        <v>494</v>
      </c>
      <c r="G400" s="129" t="s">
        <v>155</v>
      </c>
      <c r="H400" s="130">
        <v>8</v>
      </c>
      <c r="I400" s="131"/>
      <c r="J400" s="130">
        <f>ROUND(I400*H400,2)</f>
        <v>0</v>
      </c>
      <c r="K400" s="128" t="s">
        <v>128</v>
      </c>
      <c r="L400" s="31"/>
      <c r="M400" s="132" t="s">
        <v>19</v>
      </c>
      <c r="N400" s="133" t="s">
        <v>44</v>
      </c>
      <c r="P400" s="134">
        <f>O400*H400</f>
        <v>0</v>
      </c>
      <c r="Q400" s="134">
        <v>0</v>
      </c>
      <c r="R400" s="134">
        <f>Q400*H400</f>
        <v>0</v>
      </c>
      <c r="S400" s="134">
        <v>1.76</v>
      </c>
      <c r="T400" s="135">
        <f>S400*H400</f>
        <v>14.08</v>
      </c>
      <c r="AR400" s="136" t="s">
        <v>129</v>
      </c>
      <c r="AT400" s="136" t="s">
        <v>124</v>
      </c>
      <c r="AU400" s="136" t="s">
        <v>82</v>
      </c>
      <c r="AY400" s="16" t="s">
        <v>122</v>
      </c>
      <c r="BE400" s="137">
        <f>IF(N400="základní",J400,0)</f>
        <v>0</v>
      </c>
      <c r="BF400" s="137">
        <f>IF(N400="snížená",J400,0)</f>
        <v>0</v>
      </c>
      <c r="BG400" s="137">
        <f>IF(N400="zákl. přenesená",J400,0)</f>
        <v>0</v>
      </c>
      <c r="BH400" s="137">
        <f>IF(N400="sníž. přenesená",J400,0)</f>
        <v>0</v>
      </c>
      <c r="BI400" s="137">
        <f>IF(N400="nulová",J400,0)</f>
        <v>0</v>
      </c>
      <c r="BJ400" s="16" t="s">
        <v>12</v>
      </c>
      <c r="BK400" s="137">
        <f>ROUND(I400*H400,2)</f>
        <v>0</v>
      </c>
      <c r="BL400" s="16" t="s">
        <v>129</v>
      </c>
      <c r="BM400" s="136" t="s">
        <v>495</v>
      </c>
    </row>
    <row r="401" spans="2:65" s="1" customFormat="1" x14ac:dyDescent="0.2">
      <c r="B401" s="31"/>
      <c r="D401" s="138" t="s">
        <v>131</v>
      </c>
      <c r="F401" s="139" t="s">
        <v>496</v>
      </c>
      <c r="I401" s="140"/>
      <c r="L401" s="31"/>
      <c r="M401" s="141"/>
      <c r="T401" s="52"/>
      <c r="AT401" s="16" t="s">
        <v>131</v>
      </c>
      <c r="AU401" s="16" t="s">
        <v>82</v>
      </c>
    </row>
    <row r="402" spans="2:65" s="12" customFormat="1" x14ac:dyDescent="0.2">
      <c r="B402" s="142"/>
      <c r="D402" s="143" t="s">
        <v>133</v>
      </c>
      <c r="E402" s="144" t="s">
        <v>19</v>
      </c>
      <c r="F402" s="145" t="s">
        <v>956</v>
      </c>
      <c r="H402" s="146">
        <v>8</v>
      </c>
      <c r="I402" s="147"/>
      <c r="L402" s="142"/>
      <c r="M402" s="148"/>
      <c r="T402" s="149"/>
      <c r="AT402" s="144" t="s">
        <v>133</v>
      </c>
      <c r="AU402" s="144" t="s">
        <v>82</v>
      </c>
      <c r="AV402" s="12" t="s">
        <v>82</v>
      </c>
      <c r="AW402" s="12" t="s">
        <v>35</v>
      </c>
      <c r="AX402" s="12" t="s">
        <v>12</v>
      </c>
      <c r="AY402" s="144" t="s">
        <v>122</v>
      </c>
    </row>
    <row r="403" spans="2:65" s="1" customFormat="1" ht="24.2" customHeight="1" x14ac:dyDescent="0.2">
      <c r="B403" s="31"/>
      <c r="C403" s="126" t="s">
        <v>534</v>
      </c>
      <c r="D403" s="126" t="s">
        <v>124</v>
      </c>
      <c r="E403" s="127" t="s">
        <v>499</v>
      </c>
      <c r="F403" s="128" t="s">
        <v>500</v>
      </c>
      <c r="G403" s="129" t="s">
        <v>328</v>
      </c>
      <c r="H403" s="130">
        <v>4</v>
      </c>
      <c r="I403" s="131"/>
      <c r="J403" s="130">
        <f>ROUND(I403*H403,2)</f>
        <v>0</v>
      </c>
      <c r="K403" s="128" t="s">
        <v>128</v>
      </c>
      <c r="L403" s="31"/>
      <c r="M403" s="132" t="s">
        <v>19</v>
      </c>
      <c r="N403" s="133" t="s">
        <v>44</v>
      </c>
      <c r="P403" s="134">
        <f>O403*H403</f>
        <v>0</v>
      </c>
      <c r="Q403" s="134">
        <v>0.12422</v>
      </c>
      <c r="R403" s="134">
        <f>Q403*H403</f>
        <v>0.49687999999999999</v>
      </c>
      <c r="S403" s="134">
        <v>0</v>
      </c>
      <c r="T403" s="135">
        <f>S403*H403</f>
        <v>0</v>
      </c>
      <c r="AR403" s="136" t="s">
        <v>129</v>
      </c>
      <c r="AT403" s="136" t="s">
        <v>124</v>
      </c>
      <c r="AU403" s="136" t="s">
        <v>82</v>
      </c>
      <c r="AY403" s="16" t="s">
        <v>122</v>
      </c>
      <c r="BE403" s="137">
        <f>IF(N403="základní",J403,0)</f>
        <v>0</v>
      </c>
      <c r="BF403" s="137">
        <f>IF(N403="snížená",J403,0)</f>
        <v>0</v>
      </c>
      <c r="BG403" s="137">
        <f>IF(N403="zákl. přenesená",J403,0)</f>
        <v>0</v>
      </c>
      <c r="BH403" s="137">
        <f>IF(N403="sníž. přenesená",J403,0)</f>
        <v>0</v>
      </c>
      <c r="BI403" s="137">
        <f>IF(N403="nulová",J403,0)</f>
        <v>0</v>
      </c>
      <c r="BJ403" s="16" t="s">
        <v>12</v>
      </c>
      <c r="BK403" s="137">
        <f>ROUND(I403*H403,2)</f>
        <v>0</v>
      </c>
      <c r="BL403" s="16" t="s">
        <v>129</v>
      </c>
      <c r="BM403" s="136" t="s">
        <v>501</v>
      </c>
    </row>
    <row r="404" spans="2:65" s="1" customFormat="1" x14ac:dyDescent="0.2">
      <c r="B404" s="31"/>
      <c r="D404" s="138" t="s">
        <v>131</v>
      </c>
      <c r="F404" s="139" t="s">
        <v>502</v>
      </c>
      <c r="I404" s="140"/>
      <c r="L404" s="31"/>
      <c r="M404" s="141"/>
      <c r="T404" s="52"/>
      <c r="AT404" s="16" t="s">
        <v>131</v>
      </c>
      <c r="AU404" s="16" t="s">
        <v>82</v>
      </c>
    </row>
    <row r="405" spans="2:65" s="1" customFormat="1" ht="16.5" customHeight="1" x14ac:dyDescent="0.2">
      <c r="B405" s="31"/>
      <c r="C405" s="156" t="s">
        <v>540</v>
      </c>
      <c r="D405" s="156" t="s">
        <v>250</v>
      </c>
      <c r="E405" s="157" t="s">
        <v>504</v>
      </c>
      <c r="F405" s="158" t="s">
        <v>505</v>
      </c>
      <c r="G405" s="159" t="s">
        <v>328</v>
      </c>
      <c r="H405" s="160">
        <v>4</v>
      </c>
      <c r="I405" s="161"/>
      <c r="J405" s="160">
        <f>ROUND(I405*H405,2)</f>
        <v>0</v>
      </c>
      <c r="K405" s="158" t="s">
        <v>128</v>
      </c>
      <c r="L405" s="162"/>
      <c r="M405" s="163" t="s">
        <v>19</v>
      </c>
      <c r="N405" s="164" t="s">
        <v>44</v>
      </c>
      <c r="P405" s="134">
        <f>O405*H405</f>
        <v>0</v>
      </c>
      <c r="Q405" s="134">
        <v>6.9000000000000006E-2</v>
      </c>
      <c r="R405" s="134">
        <f>Q405*H405</f>
        <v>0.27600000000000002</v>
      </c>
      <c r="S405" s="134">
        <v>0</v>
      </c>
      <c r="T405" s="135">
        <f>S405*H405</f>
        <v>0</v>
      </c>
      <c r="AR405" s="136" t="s">
        <v>172</v>
      </c>
      <c r="AT405" s="136" t="s">
        <v>250</v>
      </c>
      <c r="AU405" s="136" t="s">
        <v>82</v>
      </c>
      <c r="AY405" s="16" t="s">
        <v>122</v>
      </c>
      <c r="BE405" s="137">
        <f>IF(N405="základní",J405,0)</f>
        <v>0</v>
      </c>
      <c r="BF405" s="137">
        <f>IF(N405="snížená",J405,0)</f>
        <v>0</v>
      </c>
      <c r="BG405" s="137">
        <f>IF(N405="zákl. přenesená",J405,0)</f>
        <v>0</v>
      </c>
      <c r="BH405" s="137">
        <f>IF(N405="sníž. přenesená",J405,0)</f>
        <v>0</v>
      </c>
      <c r="BI405" s="137">
        <f>IF(N405="nulová",J405,0)</f>
        <v>0</v>
      </c>
      <c r="BJ405" s="16" t="s">
        <v>12</v>
      </c>
      <c r="BK405" s="137">
        <f>ROUND(I405*H405,2)</f>
        <v>0</v>
      </c>
      <c r="BL405" s="16" t="s">
        <v>129</v>
      </c>
      <c r="BM405" s="136" t="s">
        <v>506</v>
      </c>
    </row>
    <row r="406" spans="2:65" s="1" customFormat="1" ht="24.2" customHeight="1" x14ac:dyDescent="0.2">
      <c r="B406" s="31"/>
      <c r="C406" s="126" t="s">
        <v>545</v>
      </c>
      <c r="D406" s="126" t="s">
        <v>124</v>
      </c>
      <c r="E406" s="127" t="s">
        <v>508</v>
      </c>
      <c r="F406" s="128" t="s">
        <v>509</v>
      </c>
      <c r="G406" s="129" t="s">
        <v>328</v>
      </c>
      <c r="H406" s="130">
        <v>4</v>
      </c>
      <c r="I406" s="131"/>
      <c r="J406" s="130">
        <f>ROUND(I406*H406,2)</f>
        <v>0</v>
      </c>
      <c r="K406" s="128" t="s">
        <v>128</v>
      </c>
      <c r="L406" s="31"/>
      <c r="M406" s="132" t="s">
        <v>19</v>
      </c>
      <c r="N406" s="133" t="s">
        <v>44</v>
      </c>
      <c r="P406" s="134">
        <f>O406*H406</f>
        <v>0</v>
      </c>
      <c r="Q406" s="134">
        <v>2.972E-2</v>
      </c>
      <c r="R406" s="134">
        <f>Q406*H406</f>
        <v>0.11888</v>
      </c>
      <c r="S406" s="134">
        <v>0</v>
      </c>
      <c r="T406" s="135">
        <f>S406*H406</f>
        <v>0</v>
      </c>
      <c r="AR406" s="136" t="s">
        <v>129</v>
      </c>
      <c r="AT406" s="136" t="s">
        <v>124</v>
      </c>
      <c r="AU406" s="136" t="s">
        <v>82</v>
      </c>
      <c r="AY406" s="16" t="s">
        <v>122</v>
      </c>
      <c r="BE406" s="137">
        <f>IF(N406="základní",J406,0)</f>
        <v>0</v>
      </c>
      <c r="BF406" s="137">
        <f>IF(N406="snížená",J406,0)</f>
        <v>0</v>
      </c>
      <c r="BG406" s="137">
        <f>IF(N406="zákl. přenesená",J406,0)</f>
        <v>0</v>
      </c>
      <c r="BH406" s="137">
        <f>IF(N406="sníž. přenesená",J406,0)</f>
        <v>0</v>
      </c>
      <c r="BI406" s="137">
        <f>IF(N406="nulová",J406,0)</f>
        <v>0</v>
      </c>
      <c r="BJ406" s="16" t="s">
        <v>12</v>
      </c>
      <c r="BK406" s="137">
        <f>ROUND(I406*H406,2)</f>
        <v>0</v>
      </c>
      <c r="BL406" s="16" t="s">
        <v>129</v>
      </c>
      <c r="BM406" s="136" t="s">
        <v>510</v>
      </c>
    </row>
    <row r="407" spans="2:65" s="1" customFormat="1" x14ac:dyDescent="0.2">
      <c r="B407" s="31"/>
      <c r="D407" s="138" t="s">
        <v>131</v>
      </c>
      <c r="F407" s="139" t="s">
        <v>511</v>
      </c>
      <c r="I407" s="140"/>
      <c r="L407" s="31"/>
      <c r="M407" s="141"/>
      <c r="T407" s="52"/>
      <c r="AT407" s="16" t="s">
        <v>131</v>
      </c>
      <c r="AU407" s="16" t="s">
        <v>82</v>
      </c>
    </row>
    <row r="408" spans="2:65" s="1" customFormat="1" ht="24.2" customHeight="1" x14ac:dyDescent="0.2">
      <c r="B408" s="31"/>
      <c r="C408" s="156" t="s">
        <v>550</v>
      </c>
      <c r="D408" s="156" t="s">
        <v>250</v>
      </c>
      <c r="E408" s="157" t="s">
        <v>513</v>
      </c>
      <c r="F408" s="158" t="s">
        <v>514</v>
      </c>
      <c r="G408" s="159" t="s">
        <v>328</v>
      </c>
      <c r="H408" s="160">
        <v>4</v>
      </c>
      <c r="I408" s="161"/>
      <c r="J408" s="160">
        <f>ROUND(I408*H408,2)</f>
        <v>0</v>
      </c>
      <c r="K408" s="158" t="s">
        <v>128</v>
      </c>
      <c r="L408" s="162"/>
      <c r="M408" s="163" t="s">
        <v>19</v>
      </c>
      <c r="N408" s="164" t="s">
        <v>44</v>
      </c>
      <c r="P408" s="134">
        <f>O408*H408</f>
        <v>0</v>
      </c>
      <c r="Q408" s="134">
        <v>3.7999999999999999E-2</v>
      </c>
      <c r="R408" s="134">
        <f>Q408*H408</f>
        <v>0.152</v>
      </c>
      <c r="S408" s="134">
        <v>0</v>
      </c>
      <c r="T408" s="135">
        <f>S408*H408</f>
        <v>0</v>
      </c>
      <c r="AR408" s="136" t="s">
        <v>172</v>
      </c>
      <c r="AT408" s="136" t="s">
        <v>250</v>
      </c>
      <c r="AU408" s="136" t="s">
        <v>82</v>
      </c>
      <c r="AY408" s="16" t="s">
        <v>122</v>
      </c>
      <c r="BE408" s="137">
        <f>IF(N408="základní",J408,0)</f>
        <v>0</v>
      </c>
      <c r="BF408" s="137">
        <f>IF(N408="snížená",J408,0)</f>
        <v>0</v>
      </c>
      <c r="BG408" s="137">
        <f>IF(N408="zákl. přenesená",J408,0)</f>
        <v>0</v>
      </c>
      <c r="BH408" s="137">
        <f>IF(N408="sníž. přenesená",J408,0)</f>
        <v>0</v>
      </c>
      <c r="BI408" s="137">
        <f>IF(N408="nulová",J408,0)</f>
        <v>0</v>
      </c>
      <c r="BJ408" s="16" t="s">
        <v>12</v>
      </c>
      <c r="BK408" s="137">
        <f>ROUND(I408*H408,2)</f>
        <v>0</v>
      </c>
      <c r="BL408" s="16" t="s">
        <v>129</v>
      </c>
      <c r="BM408" s="136" t="s">
        <v>515</v>
      </c>
    </row>
    <row r="409" spans="2:65" s="1" customFormat="1" ht="24.2" customHeight="1" x14ac:dyDescent="0.2">
      <c r="B409" s="31"/>
      <c r="C409" s="126" t="s">
        <v>556</v>
      </c>
      <c r="D409" s="126" t="s">
        <v>124</v>
      </c>
      <c r="E409" s="127" t="s">
        <v>517</v>
      </c>
      <c r="F409" s="128" t="s">
        <v>518</v>
      </c>
      <c r="G409" s="129" t="s">
        <v>328</v>
      </c>
      <c r="H409" s="130">
        <v>4</v>
      </c>
      <c r="I409" s="131"/>
      <c r="J409" s="130">
        <f>ROUND(I409*H409,2)</f>
        <v>0</v>
      </c>
      <c r="K409" s="128" t="s">
        <v>128</v>
      </c>
      <c r="L409" s="31"/>
      <c r="M409" s="132" t="s">
        <v>19</v>
      </c>
      <c r="N409" s="133" t="s">
        <v>44</v>
      </c>
      <c r="P409" s="134">
        <f>O409*H409</f>
        <v>0</v>
      </c>
      <c r="Q409" s="134">
        <v>2.972E-2</v>
      </c>
      <c r="R409" s="134">
        <f>Q409*H409</f>
        <v>0.11888</v>
      </c>
      <c r="S409" s="134">
        <v>0</v>
      </c>
      <c r="T409" s="135">
        <f>S409*H409</f>
        <v>0</v>
      </c>
      <c r="AR409" s="136" t="s">
        <v>129</v>
      </c>
      <c r="AT409" s="136" t="s">
        <v>124</v>
      </c>
      <c r="AU409" s="136" t="s">
        <v>82</v>
      </c>
      <c r="AY409" s="16" t="s">
        <v>122</v>
      </c>
      <c r="BE409" s="137">
        <f>IF(N409="základní",J409,0)</f>
        <v>0</v>
      </c>
      <c r="BF409" s="137">
        <f>IF(N409="snížená",J409,0)</f>
        <v>0</v>
      </c>
      <c r="BG409" s="137">
        <f>IF(N409="zákl. přenesená",J409,0)</f>
        <v>0</v>
      </c>
      <c r="BH409" s="137">
        <f>IF(N409="sníž. přenesená",J409,0)</f>
        <v>0</v>
      </c>
      <c r="BI409" s="137">
        <f>IF(N409="nulová",J409,0)</f>
        <v>0</v>
      </c>
      <c r="BJ409" s="16" t="s">
        <v>12</v>
      </c>
      <c r="BK409" s="137">
        <f>ROUND(I409*H409,2)</f>
        <v>0</v>
      </c>
      <c r="BL409" s="16" t="s">
        <v>129</v>
      </c>
      <c r="BM409" s="136" t="s">
        <v>519</v>
      </c>
    </row>
    <row r="410" spans="2:65" s="1" customFormat="1" x14ac:dyDescent="0.2">
      <c r="B410" s="31"/>
      <c r="D410" s="138" t="s">
        <v>131</v>
      </c>
      <c r="F410" s="139" t="s">
        <v>520</v>
      </c>
      <c r="I410" s="140"/>
      <c r="L410" s="31"/>
      <c r="M410" s="141"/>
      <c r="T410" s="52"/>
      <c r="AT410" s="16" t="s">
        <v>131</v>
      </c>
      <c r="AU410" s="16" t="s">
        <v>82</v>
      </c>
    </row>
    <row r="411" spans="2:65" s="1" customFormat="1" ht="24.2" customHeight="1" x14ac:dyDescent="0.2">
      <c r="B411" s="31"/>
      <c r="C411" s="156" t="s">
        <v>561</v>
      </c>
      <c r="D411" s="156" t="s">
        <v>250</v>
      </c>
      <c r="E411" s="157" t="s">
        <v>522</v>
      </c>
      <c r="F411" s="158" t="s">
        <v>523</v>
      </c>
      <c r="G411" s="159" t="s">
        <v>328</v>
      </c>
      <c r="H411" s="160">
        <v>4</v>
      </c>
      <c r="I411" s="161"/>
      <c r="J411" s="160">
        <f>ROUND(I411*H411,2)</f>
        <v>0</v>
      </c>
      <c r="K411" s="158" t="s">
        <v>128</v>
      </c>
      <c r="L411" s="162"/>
      <c r="M411" s="163" t="s">
        <v>19</v>
      </c>
      <c r="N411" s="164" t="s">
        <v>44</v>
      </c>
      <c r="P411" s="134">
        <f>O411*H411</f>
        <v>0</v>
      </c>
      <c r="Q411" s="134">
        <v>3.7999999999999999E-2</v>
      </c>
      <c r="R411" s="134">
        <f>Q411*H411</f>
        <v>0.152</v>
      </c>
      <c r="S411" s="134">
        <v>0</v>
      </c>
      <c r="T411" s="135">
        <f>S411*H411</f>
        <v>0</v>
      </c>
      <c r="AR411" s="136" t="s">
        <v>172</v>
      </c>
      <c r="AT411" s="136" t="s">
        <v>250</v>
      </c>
      <c r="AU411" s="136" t="s">
        <v>82</v>
      </c>
      <c r="AY411" s="16" t="s">
        <v>122</v>
      </c>
      <c r="BE411" s="137">
        <f>IF(N411="základní",J411,0)</f>
        <v>0</v>
      </c>
      <c r="BF411" s="137">
        <f>IF(N411="snížená",J411,0)</f>
        <v>0</v>
      </c>
      <c r="BG411" s="137">
        <f>IF(N411="zákl. přenesená",J411,0)</f>
        <v>0</v>
      </c>
      <c r="BH411" s="137">
        <f>IF(N411="sníž. přenesená",J411,0)</f>
        <v>0</v>
      </c>
      <c r="BI411" s="137">
        <f>IF(N411="nulová",J411,0)</f>
        <v>0</v>
      </c>
      <c r="BJ411" s="16" t="s">
        <v>12</v>
      </c>
      <c r="BK411" s="137">
        <f>ROUND(I411*H411,2)</f>
        <v>0</v>
      </c>
      <c r="BL411" s="16" t="s">
        <v>129</v>
      </c>
      <c r="BM411" s="136" t="s">
        <v>524</v>
      </c>
    </row>
    <row r="412" spans="2:65" s="1" customFormat="1" ht="24.2" customHeight="1" x14ac:dyDescent="0.2">
      <c r="B412" s="31"/>
      <c r="C412" s="126" t="s">
        <v>568</v>
      </c>
      <c r="D412" s="126" t="s">
        <v>124</v>
      </c>
      <c r="E412" s="127" t="s">
        <v>526</v>
      </c>
      <c r="F412" s="128" t="s">
        <v>527</v>
      </c>
      <c r="G412" s="129" t="s">
        <v>328</v>
      </c>
      <c r="H412" s="130">
        <v>4</v>
      </c>
      <c r="I412" s="131"/>
      <c r="J412" s="130">
        <f>ROUND(I412*H412,2)</f>
        <v>0</v>
      </c>
      <c r="K412" s="128" t="s">
        <v>128</v>
      </c>
      <c r="L412" s="31"/>
      <c r="M412" s="132" t="s">
        <v>19</v>
      </c>
      <c r="N412" s="133" t="s">
        <v>44</v>
      </c>
      <c r="P412" s="134">
        <f>O412*H412</f>
        <v>0</v>
      </c>
      <c r="Q412" s="134">
        <v>2.972E-2</v>
      </c>
      <c r="R412" s="134">
        <f>Q412*H412</f>
        <v>0.11888</v>
      </c>
      <c r="S412" s="134">
        <v>0</v>
      </c>
      <c r="T412" s="135">
        <f>S412*H412</f>
        <v>0</v>
      </c>
      <c r="AR412" s="136" t="s">
        <v>129</v>
      </c>
      <c r="AT412" s="136" t="s">
        <v>124</v>
      </c>
      <c r="AU412" s="136" t="s">
        <v>82</v>
      </c>
      <c r="AY412" s="16" t="s">
        <v>122</v>
      </c>
      <c r="BE412" s="137">
        <f>IF(N412="základní",J412,0)</f>
        <v>0</v>
      </c>
      <c r="BF412" s="137">
        <f>IF(N412="snížená",J412,0)</f>
        <v>0</v>
      </c>
      <c r="BG412" s="137">
        <f>IF(N412="zákl. přenesená",J412,0)</f>
        <v>0</v>
      </c>
      <c r="BH412" s="137">
        <f>IF(N412="sníž. přenesená",J412,0)</f>
        <v>0</v>
      </c>
      <c r="BI412" s="137">
        <f>IF(N412="nulová",J412,0)</f>
        <v>0</v>
      </c>
      <c r="BJ412" s="16" t="s">
        <v>12</v>
      </c>
      <c r="BK412" s="137">
        <f>ROUND(I412*H412,2)</f>
        <v>0</v>
      </c>
      <c r="BL412" s="16" t="s">
        <v>129</v>
      </c>
      <c r="BM412" s="136" t="s">
        <v>528</v>
      </c>
    </row>
    <row r="413" spans="2:65" s="1" customFormat="1" x14ac:dyDescent="0.2">
      <c r="B413" s="31"/>
      <c r="D413" s="138" t="s">
        <v>131</v>
      </c>
      <c r="F413" s="139" t="s">
        <v>529</v>
      </c>
      <c r="I413" s="140"/>
      <c r="L413" s="31"/>
      <c r="M413" s="141"/>
      <c r="T413" s="52"/>
      <c r="AT413" s="16" t="s">
        <v>131</v>
      </c>
      <c r="AU413" s="16" t="s">
        <v>82</v>
      </c>
    </row>
    <row r="414" spans="2:65" s="1" customFormat="1" ht="33" customHeight="1" x14ac:dyDescent="0.2">
      <c r="B414" s="31"/>
      <c r="C414" s="156" t="s">
        <v>575</v>
      </c>
      <c r="D414" s="156" t="s">
        <v>250</v>
      </c>
      <c r="E414" s="157" t="s">
        <v>531</v>
      </c>
      <c r="F414" s="158" t="s">
        <v>532</v>
      </c>
      <c r="G414" s="159" t="s">
        <v>328</v>
      </c>
      <c r="H414" s="160">
        <v>4</v>
      </c>
      <c r="I414" s="161"/>
      <c r="J414" s="160">
        <f>ROUND(I414*H414,2)</f>
        <v>0</v>
      </c>
      <c r="K414" s="158" t="s">
        <v>128</v>
      </c>
      <c r="L414" s="162"/>
      <c r="M414" s="163" t="s">
        <v>19</v>
      </c>
      <c r="N414" s="164" t="s">
        <v>44</v>
      </c>
      <c r="P414" s="134">
        <f>O414*H414</f>
        <v>0</v>
      </c>
      <c r="Q414" s="134">
        <v>0.17499999999999999</v>
      </c>
      <c r="R414" s="134">
        <f>Q414*H414</f>
        <v>0.7</v>
      </c>
      <c r="S414" s="134">
        <v>0</v>
      </c>
      <c r="T414" s="135">
        <f>S414*H414</f>
        <v>0</v>
      </c>
      <c r="AR414" s="136" t="s">
        <v>172</v>
      </c>
      <c r="AT414" s="136" t="s">
        <v>250</v>
      </c>
      <c r="AU414" s="136" t="s">
        <v>82</v>
      </c>
      <c r="AY414" s="16" t="s">
        <v>122</v>
      </c>
      <c r="BE414" s="137">
        <f>IF(N414="základní",J414,0)</f>
        <v>0</v>
      </c>
      <c r="BF414" s="137">
        <f>IF(N414="snížená",J414,0)</f>
        <v>0</v>
      </c>
      <c r="BG414" s="137">
        <f>IF(N414="zákl. přenesená",J414,0)</f>
        <v>0</v>
      </c>
      <c r="BH414" s="137">
        <f>IF(N414="sníž. přenesená",J414,0)</f>
        <v>0</v>
      </c>
      <c r="BI414" s="137">
        <f>IF(N414="nulová",J414,0)</f>
        <v>0</v>
      </c>
      <c r="BJ414" s="16" t="s">
        <v>12</v>
      </c>
      <c r="BK414" s="137">
        <f>ROUND(I414*H414,2)</f>
        <v>0</v>
      </c>
      <c r="BL414" s="16" t="s">
        <v>129</v>
      </c>
      <c r="BM414" s="136" t="s">
        <v>533</v>
      </c>
    </row>
    <row r="415" spans="2:65" s="1" customFormat="1" ht="37.9" customHeight="1" x14ac:dyDescent="0.2">
      <c r="B415" s="31"/>
      <c r="C415" s="126" t="s">
        <v>579</v>
      </c>
      <c r="D415" s="126" t="s">
        <v>124</v>
      </c>
      <c r="E415" s="127" t="s">
        <v>535</v>
      </c>
      <c r="F415" s="128" t="s">
        <v>536</v>
      </c>
      <c r="G415" s="129" t="s">
        <v>328</v>
      </c>
      <c r="H415" s="130">
        <v>9</v>
      </c>
      <c r="I415" s="131"/>
      <c r="J415" s="130">
        <f>ROUND(I415*H415,2)</f>
        <v>0</v>
      </c>
      <c r="K415" s="128" t="s">
        <v>128</v>
      </c>
      <c r="L415" s="31"/>
      <c r="M415" s="132" t="s">
        <v>19</v>
      </c>
      <c r="N415" s="133" t="s">
        <v>44</v>
      </c>
      <c r="P415" s="134">
        <f>O415*H415</f>
        <v>0</v>
      </c>
      <c r="Q415" s="134">
        <v>0.71848000000000001</v>
      </c>
      <c r="R415" s="134">
        <f>Q415*H415</f>
        <v>6.4663199999999996</v>
      </c>
      <c r="S415" s="134">
        <v>0.72</v>
      </c>
      <c r="T415" s="135">
        <f>S415*H415</f>
        <v>6.4799999999999995</v>
      </c>
      <c r="AR415" s="136" t="s">
        <v>129</v>
      </c>
      <c r="AT415" s="136" t="s">
        <v>124</v>
      </c>
      <c r="AU415" s="136" t="s">
        <v>82</v>
      </c>
      <c r="AY415" s="16" t="s">
        <v>122</v>
      </c>
      <c r="BE415" s="137">
        <f>IF(N415="základní",J415,0)</f>
        <v>0</v>
      </c>
      <c r="BF415" s="137">
        <f>IF(N415="snížená",J415,0)</f>
        <v>0</v>
      </c>
      <c r="BG415" s="137">
        <f>IF(N415="zákl. přenesená",J415,0)</f>
        <v>0</v>
      </c>
      <c r="BH415" s="137">
        <f>IF(N415="sníž. přenesená",J415,0)</f>
        <v>0</v>
      </c>
      <c r="BI415" s="137">
        <f>IF(N415="nulová",J415,0)</f>
        <v>0</v>
      </c>
      <c r="BJ415" s="16" t="s">
        <v>12</v>
      </c>
      <c r="BK415" s="137">
        <f>ROUND(I415*H415,2)</f>
        <v>0</v>
      </c>
      <c r="BL415" s="16" t="s">
        <v>129</v>
      </c>
      <c r="BM415" s="136" t="s">
        <v>537</v>
      </c>
    </row>
    <row r="416" spans="2:65" s="1" customFormat="1" x14ac:dyDescent="0.2">
      <c r="B416" s="31"/>
      <c r="D416" s="138" t="s">
        <v>131</v>
      </c>
      <c r="F416" s="139" t="s">
        <v>538</v>
      </c>
      <c r="I416" s="140"/>
      <c r="L416" s="31"/>
      <c r="M416" s="141"/>
      <c r="T416" s="52"/>
      <c r="AT416" s="16" t="s">
        <v>131</v>
      </c>
      <c r="AU416" s="16" t="s">
        <v>82</v>
      </c>
    </row>
    <row r="417" spans="2:65" s="12" customFormat="1" x14ac:dyDescent="0.2">
      <c r="B417" s="142"/>
      <c r="D417" s="143" t="s">
        <v>133</v>
      </c>
      <c r="E417" s="144" t="s">
        <v>19</v>
      </c>
      <c r="F417" s="145" t="s">
        <v>957</v>
      </c>
      <c r="H417" s="146">
        <v>9</v>
      </c>
      <c r="I417" s="147"/>
      <c r="L417" s="142"/>
      <c r="M417" s="148"/>
      <c r="T417" s="149"/>
      <c r="AT417" s="144" t="s">
        <v>133</v>
      </c>
      <c r="AU417" s="144" t="s">
        <v>82</v>
      </c>
      <c r="AV417" s="12" t="s">
        <v>82</v>
      </c>
      <c r="AW417" s="12" t="s">
        <v>35</v>
      </c>
      <c r="AX417" s="12" t="s">
        <v>12</v>
      </c>
      <c r="AY417" s="144" t="s">
        <v>122</v>
      </c>
    </row>
    <row r="418" spans="2:65" s="1" customFormat="1" ht="24.2" customHeight="1" x14ac:dyDescent="0.2">
      <c r="B418" s="31"/>
      <c r="C418" s="126" t="s">
        <v>586</v>
      </c>
      <c r="D418" s="126" t="s">
        <v>124</v>
      </c>
      <c r="E418" s="127" t="s">
        <v>541</v>
      </c>
      <c r="F418" s="128" t="s">
        <v>542</v>
      </c>
      <c r="G418" s="129" t="s">
        <v>328</v>
      </c>
      <c r="H418" s="130">
        <v>3</v>
      </c>
      <c r="I418" s="131"/>
      <c r="J418" s="130">
        <f>ROUND(I418*H418,2)</f>
        <v>0</v>
      </c>
      <c r="K418" s="128" t="s">
        <v>128</v>
      </c>
      <c r="L418" s="31"/>
      <c r="M418" s="132" t="s">
        <v>19</v>
      </c>
      <c r="N418" s="133" t="s">
        <v>44</v>
      </c>
      <c r="P418" s="134">
        <f>O418*H418</f>
        <v>0</v>
      </c>
      <c r="Q418" s="134">
        <v>0.10037</v>
      </c>
      <c r="R418" s="134">
        <f>Q418*H418</f>
        <v>0.30110999999999999</v>
      </c>
      <c r="S418" s="134">
        <v>0.1</v>
      </c>
      <c r="T418" s="135">
        <f>S418*H418</f>
        <v>0.30000000000000004</v>
      </c>
      <c r="AR418" s="136" t="s">
        <v>129</v>
      </c>
      <c r="AT418" s="136" t="s">
        <v>124</v>
      </c>
      <c r="AU418" s="136" t="s">
        <v>82</v>
      </c>
      <c r="AY418" s="16" t="s">
        <v>122</v>
      </c>
      <c r="BE418" s="137">
        <f>IF(N418="základní",J418,0)</f>
        <v>0</v>
      </c>
      <c r="BF418" s="137">
        <f>IF(N418="snížená",J418,0)</f>
        <v>0</v>
      </c>
      <c r="BG418" s="137">
        <f>IF(N418="zákl. přenesená",J418,0)</f>
        <v>0</v>
      </c>
      <c r="BH418" s="137">
        <f>IF(N418="sníž. přenesená",J418,0)</f>
        <v>0</v>
      </c>
      <c r="BI418" s="137">
        <f>IF(N418="nulová",J418,0)</f>
        <v>0</v>
      </c>
      <c r="BJ418" s="16" t="s">
        <v>12</v>
      </c>
      <c r="BK418" s="137">
        <f>ROUND(I418*H418,2)</f>
        <v>0</v>
      </c>
      <c r="BL418" s="16" t="s">
        <v>129</v>
      </c>
      <c r="BM418" s="136" t="s">
        <v>543</v>
      </c>
    </row>
    <row r="419" spans="2:65" s="1" customFormat="1" x14ac:dyDescent="0.2">
      <c r="B419" s="31"/>
      <c r="D419" s="138" t="s">
        <v>131</v>
      </c>
      <c r="F419" s="139" t="s">
        <v>544</v>
      </c>
      <c r="I419" s="140"/>
      <c r="L419" s="31"/>
      <c r="M419" s="141"/>
      <c r="T419" s="52"/>
      <c r="AT419" s="16" t="s">
        <v>131</v>
      </c>
      <c r="AU419" s="16" t="s">
        <v>82</v>
      </c>
    </row>
    <row r="420" spans="2:65" s="1" customFormat="1" ht="24.2" customHeight="1" x14ac:dyDescent="0.2">
      <c r="B420" s="31"/>
      <c r="C420" s="126" t="s">
        <v>592</v>
      </c>
      <c r="D420" s="126" t="s">
        <v>124</v>
      </c>
      <c r="E420" s="127" t="s">
        <v>546</v>
      </c>
      <c r="F420" s="128" t="s">
        <v>547</v>
      </c>
      <c r="G420" s="129" t="s">
        <v>328</v>
      </c>
      <c r="H420" s="130">
        <v>1</v>
      </c>
      <c r="I420" s="131"/>
      <c r="J420" s="130">
        <f>ROUND(I420*H420,2)</f>
        <v>0</v>
      </c>
      <c r="K420" s="128" t="s">
        <v>128</v>
      </c>
      <c r="L420" s="31"/>
      <c r="M420" s="132" t="s">
        <v>19</v>
      </c>
      <c r="N420" s="133" t="s">
        <v>44</v>
      </c>
      <c r="P420" s="134">
        <f>O420*H420</f>
        <v>0</v>
      </c>
      <c r="Q420" s="134">
        <v>0.15056</v>
      </c>
      <c r="R420" s="134">
        <f>Q420*H420</f>
        <v>0.15056</v>
      </c>
      <c r="S420" s="134">
        <v>0.15</v>
      </c>
      <c r="T420" s="135">
        <f>S420*H420</f>
        <v>0.15</v>
      </c>
      <c r="AR420" s="136" t="s">
        <v>129</v>
      </c>
      <c r="AT420" s="136" t="s">
        <v>124</v>
      </c>
      <c r="AU420" s="136" t="s">
        <v>82</v>
      </c>
      <c r="AY420" s="16" t="s">
        <v>122</v>
      </c>
      <c r="BE420" s="137">
        <f>IF(N420="základní",J420,0)</f>
        <v>0</v>
      </c>
      <c r="BF420" s="137">
        <f>IF(N420="snížená",J420,0)</f>
        <v>0</v>
      </c>
      <c r="BG420" s="137">
        <f>IF(N420="zákl. přenesená",J420,0)</f>
        <v>0</v>
      </c>
      <c r="BH420" s="137">
        <f>IF(N420="sníž. přenesená",J420,0)</f>
        <v>0</v>
      </c>
      <c r="BI420" s="137">
        <f>IF(N420="nulová",J420,0)</f>
        <v>0</v>
      </c>
      <c r="BJ420" s="16" t="s">
        <v>12</v>
      </c>
      <c r="BK420" s="137">
        <f>ROUND(I420*H420,2)</f>
        <v>0</v>
      </c>
      <c r="BL420" s="16" t="s">
        <v>129</v>
      </c>
      <c r="BM420" s="136" t="s">
        <v>548</v>
      </c>
    </row>
    <row r="421" spans="2:65" s="1" customFormat="1" x14ac:dyDescent="0.2">
      <c r="B421" s="31"/>
      <c r="D421" s="138" t="s">
        <v>131</v>
      </c>
      <c r="F421" s="139" t="s">
        <v>549</v>
      </c>
      <c r="I421" s="140"/>
      <c r="L421" s="31"/>
      <c r="M421" s="141"/>
      <c r="T421" s="52"/>
      <c r="AT421" s="16" t="s">
        <v>131</v>
      </c>
      <c r="AU421" s="16" t="s">
        <v>82</v>
      </c>
    </row>
    <row r="422" spans="2:65" s="1" customFormat="1" ht="24.2" customHeight="1" x14ac:dyDescent="0.2">
      <c r="B422" s="31"/>
      <c r="C422" s="126" t="s">
        <v>597</v>
      </c>
      <c r="D422" s="126" t="s">
        <v>124</v>
      </c>
      <c r="E422" s="127" t="s">
        <v>551</v>
      </c>
      <c r="F422" s="128" t="s">
        <v>552</v>
      </c>
      <c r="G422" s="129" t="s">
        <v>328</v>
      </c>
      <c r="H422" s="130">
        <v>10</v>
      </c>
      <c r="I422" s="131"/>
      <c r="J422" s="130">
        <f>ROUND(I422*H422,2)</f>
        <v>0</v>
      </c>
      <c r="K422" s="128" t="s">
        <v>128</v>
      </c>
      <c r="L422" s="31"/>
      <c r="M422" s="132" t="s">
        <v>19</v>
      </c>
      <c r="N422" s="133" t="s">
        <v>44</v>
      </c>
      <c r="P422" s="134">
        <f>O422*H422</f>
        <v>0</v>
      </c>
      <c r="Q422" s="134">
        <v>0</v>
      </c>
      <c r="R422" s="134">
        <f>Q422*H422</f>
        <v>0</v>
      </c>
      <c r="S422" s="134">
        <v>0.15</v>
      </c>
      <c r="T422" s="135">
        <f>S422*H422</f>
        <v>1.5</v>
      </c>
      <c r="AR422" s="136" t="s">
        <v>129</v>
      </c>
      <c r="AT422" s="136" t="s">
        <v>124</v>
      </c>
      <c r="AU422" s="136" t="s">
        <v>82</v>
      </c>
      <c r="AY422" s="16" t="s">
        <v>122</v>
      </c>
      <c r="BE422" s="137">
        <f>IF(N422="základní",J422,0)</f>
        <v>0</v>
      </c>
      <c r="BF422" s="137">
        <f>IF(N422="snížená",J422,0)</f>
        <v>0</v>
      </c>
      <c r="BG422" s="137">
        <f>IF(N422="zákl. přenesená",J422,0)</f>
        <v>0</v>
      </c>
      <c r="BH422" s="137">
        <f>IF(N422="sníž. přenesená",J422,0)</f>
        <v>0</v>
      </c>
      <c r="BI422" s="137">
        <f>IF(N422="nulová",J422,0)</f>
        <v>0</v>
      </c>
      <c r="BJ422" s="16" t="s">
        <v>12</v>
      </c>
      <c r="BK422" s="137">
        <f>ROUND(I422*H422,2)</f>
        <v>0</v>
      </c>
      <c r="BL422" s="16" t="s">
        <v>129</v>
      </c>
      <c r="BM422" s="136" t="s">
        <v>553</v>
      </c>
    </row>
    <row r="423" spans="2:65" s="1" customFormat="1" x14ac:dyDescent="0.2">
      <c r="B423" s="31"/>
      <c r="D423" s="138" t="s">
        <v>131</v>
      </c>
      <c r="F423" s="139" t="s">
        <v>554</v>
      </c>
      <c r="I423" s="140"/>
      <c r="L423" s="31"/>
      <c r="M423" s="141"/>
      <c r="T423" s="52"/>
      <c r="AT423" s="16" t="s">
        <v>131</v>
      </c>
      <c r="AU423" s="16" t="s">
        <v>82</v>
      </c>
    </row>
    <row r="424" spans="2:65" s="12" customFormat="1" x14ac:dyDescent="0.2">
      <c r="B424" s="142"/>
      <c r="D424" s="143" t="s">
        <v>133</v>
      </c>
      <c r="E424" s="144" t="s">
        <v>19</v>
      </c>
      <c r="F424" s="145" t="s">
        <v>958</v>
      </c>
      <c r="H424" s="146">
        <v>10</v>
      </c>
      <c r="I424" s="147"/>
      <c r="L424" s="142"/>
      <c r="M424" s="148"/>
      <c r="T424" s="149"/>
      <c r="AT424" s="144" t="s">
        <v>133</v>
      </c>
      <c r="AU424" s="144" t="s">
        <v>82</v>
      </c>
      <c r="AV424" s="12" t="s">
        <v>82</v>
      </c>
      <c r="AW424" s="12" t="s">
        <v>35</v>
      </c>
      <c r="AX424" s="12" t="s">
        <v>12</v>
      </c>
      <c r="AY424" s="144" t="s">
        <v>122</v>
      </c>
    </row>
    <row r="425" spans="2:65" s="1" customFormat="1" ht="24.2" customHeight="1" x14ac:dyDescent="0.2">
      <c r="B425" s="31"/>
      <c r="C425" s="126" t="s">
        <v>602</v>
      </c>
      <c r="D425" s="126" t="s">
        <v>124</v>
      </c>
      <c r="E425" s="127" t="s">
        <v>557</v>
      </c>
      <c r="F425" s="128" t="s">
        <v>558</v>
      </c>
      <c r="G425" s="129" t="s">
        <v>328</v>
      </c>
      <c r="H425" s="130">
        <v>4</v>
      </c>
      <c r="I425" s="131"/>
      <c r="J425" s="130">
        <f>ROUND(I425*H425,2)</f>
        <v>0</v>
      </c>
      <c r="K425" s="128" t="s">
        <v>128</v>
      </c>
      <c r="L425" s="31"/>
      <c r="M425" s="132" t="s">
        <v>19</v>
      </c>
      <c r="N425" s="133" t="s">
        <v>44</v>
      </c>
      <c r="P425" s="134">
        <f>O425*H425</f>
        <v>0</v>
      </c>
      <c r="Q425" s="134">
        <v>0.21734000000000001</v>
      </c>
      <c r="R425" s="134">
        <f>Q425*H425</f>
        <v>0.86936000000000002</v>
      </c>
      <c r="S425" s="134">
        <v>0</v>
      </c>
      <c r="T425" s="135">
        <f>S425*H425</f>
        <v>0</v>
      </c>
      <c r="AR425" s="136" t="s">
        <v>129</v>
      </c>
      <c r="AT425" s="136" t="s">
        <v>124</v>
      </c>
      <c r="AU425" s="136" t="s">
        <v>82</v>
      </c>
      <c r="AY425" s="16" t="s">
        <v>122</v>
      </c>
      <c r="BE425" s="137">
        <f>IF(N425="základní",J425,0)</f>
        <v>0</v>
      </c>
      <c r="BF425" s="137">
        <f>IF(N425="snížená",J425,0)</f>
        <v>0</v>
      </c>
      <c r="BG425" s="137">
        <f>IF(N425="zákl. přenesená",J425,0)</f>
        <v>0</v>
      </c>
      <c r="BH425" s="137">
        <f>IF(N425="sníž. přenesená",J425,0)</f>
        <v>0</v>
      </c>
      <c r="BI425" s="137">
        <f>IF(N425="nulová",J425,0)</f>
        <v>0</v>
      </c>
      <c r="BJ425" s="16" t="s">
        <v>12</v>
      </c>
      <c r="BK425" s="137">
        <f>ROUND(I425*H425,2)</f>
        <v>0</v>
      </c>
      <c r="BL425" s="16" t="s">
        <v>129</v>
      </c>
      <c r="BM425" s="136" t="s">
        <v>559</v>
      </c>
    </row>
    <row r="426" spans="2:65" s="1" customFormat="1" x14ac:dyDescent="0.2">
      <c r="B426" s="31"/>
      <c r="D426" s="138" t="s">
        <v>131</v>
      </c>
      <c r="F426" s="139" t="s">
        <v>560</v>
      </c>
      <c r="I426" s="140"/>
      <c r="L426" s="31"/>
      <c r="M426" s="141"/>
      <c r="T426" s="52"/>
      <c r="AT426" s="16" t="s">
        <v>131</v>
      </c>
      <c r="AU426" s="16" t="s">
        <v>82</v>
      </c>
    </row>
    <row r="427" spans="2:65" s="1" customFormat="1" ht="24.2" customHeight="1" x14ac:dyDescent="0.2">
      <c r="B427" s="31"/>
      <c r="C427" s="156" t="s">
        <v>607</v>
      </c>
      <c r="D427" s="156" t="s">
        <v>250</v>
      </c>
      <c r="E427" s="157" t="s">
        <v>562</v>
      </c>
      <c r="F427" s="158" t="s">
        <v>563</v>
      </c>
      <c r="G427" s="159" t="s">
        <v>328</v>
      </c>
      <c r="H427" s="160">
        <v>4</v>
      </c>
      <c r="I427" s="161"/>
      <c r="J427" s="160">
        <f>ROUND(I427*H427,2)</f>
        <v>0</v>
      </c>
      <c r="K427" s="158" t="s">
        <v>128</v>
      </c>
      <c r="L427" s="162"/>
      <c r="M427" s="163" t="s">
        <v>19</v>
      </c>
      <c r="N427" s="164" t="s">
        <v>44</v>
      </c>
      <c r="P427" s="134">
        <f>O427*H427</f>
        <v>0</v>
      </c>
      <c r="Q427" s="134">
        <v>0.108</v>
      </c>
      <c r="R427" s="134">
        <f>Q427*H427</f>
        <v>0.432</v>
      </c>
      <c r="S427" s="134">
        <v>0</v>
      </c>
      <c r="T427" s="135">
        <f>S427*H427</f>
        <v>0</v>
      </c>
      <c r="AR427" s="136" t="s">
        <v>172</v>
      </c>
      <c r="AT427" s="136" t="s">
        <v>250</v>
      </c>
      <c r="AU427" s="136" t="s">
        <v>82</v>
      </c>
      <c r="AY427" s="16" t="s">
        <v>122</v>
      </c>
      <c r="BE427" s="137">
        <f>IF(N427="základní",J427,0)</f>
        <v>0</v>
      </c>
      <c r="BF427" s="137">
        <f>IF(N427="snížená",J427,0)</f>
        <v>0</v>
      </c>
      <c r="BG427" s="137">
        <f>IF(N427="zákl. přenesená",J427,0)</f>
        <v>0</v>
      </c>
      <c r="BH427" s="137">
        <f>IF(N427="sníž. přenesená",J427,0)</f>
        <v>0</v>
      </c>
      <c r="BI427" s="137">
        <f>IF(N427="nulová",J427,0)</f>
        <v>0</v>
      </c>
      <c r="BJ427" s="16" t="s">
        <v>12</v>
      </c>
      <c r="BK427" s="137">
        <f>ROUND(I427*H427,2)</f>
        <v>0</v>
      </c>
      <c r="BL427" s="16" t="s">
        <v>129</v>
      </c>
      <c r="BM427" s="136" t="s">
        <v>564</v>
      </c>
    </row>
    <row r="428" spans="2:65" s="12" customFormat="1" x14ac:dyDescent="0.2">
      <c r="B428" s="142"/>
      <c r="D428" s="143" t="s">
        <v>133</v>
      </c>
      <c r="E428" s="144" t="s">
        <v>19</v>
      </c>
      <c r="F428" s="145" t="s">
        <v>959</v>
      </c>
      <c r="H428" s="146">
        <v>4</v>
      </c>
      <c r="I428" s="147"/>
      <c r="L428" s="142"/>
      <c r="M428" s="148"/>
      <c r="T428" s="149"/>
      <c r="AT428" s="144" t="s">
        <v>133</v>
      </c>
      <c r="AU428" s="144" t="s">
        <v>82</v>
      </c>
      <c r="AV428" s="12" t="s">
        <v>82</v>
      </c>
      <c r="AW428" s="12" t="s">
        <v>35</v>
      </c>
      <c r="AX428" s="12" t="s">
        <v>73</v>
      </c>
      <c r="AY428" s="144" t="s">
        <v>122</v>
      </c>
    </row>
    <row r="429" spans="2:65" s="1" customFormat="1" ht="24.2" customHeight="1" x14ac:dyDescent="0.2">
      <c r="B429" s="31"/>
      <c r="C429" s="156" t="s">
        <v>612</v>
      </c>
      <c r="D429" s="156" t="s">
        <v>250</v>
      </c>
      <c r="E429" s="157" t="s">
        <v>576</v>
      </c>
      <c r="F429" s="158" t="s">
        <v>577</v>
      </c>
      <c r="G429" s="159" t="s">
        <v>328</v>
      </c>
      <c r="H429" s="160">
        <v>4</v>
      </c>
      <c r="I429" s="161"/>
      <c r="J429" s="160">
        <f>ROUND(I429*H429,2)</f>
        <v>0</v>
      </c>
      <c r="K429" s="158" t="s">
        <v>128</v>
      </c>
      <c r="L429" s="162"/>
      <c r="M429" s="163" t="s">
        <v>19</v>
      </c>
      <c r="N429" s="164" t="s">
        <v>44</v>
      </c>
      <c r="P429" s="134">
        <f>O429*H429</f>
        <v>0</v>
      </c>
      <c r="Q429" s="134">
        <v>6.0000000000000001E-3</v>
      </c>
      <c r="R429" s="134">
        <f>Q429*H429</f>
        <v>2.4E-2</v>
      </c>
      <c r="S429" s="134">
        <v>0</v>
      </c>
      <c r="T429" s="135">
        <f>S429*H429</f>
        <v>0</v>
      </c>
      <c r="AR429" s="136" t="s">
        <v>172</v>
      </c>
      <c r="AT429" s="136" t="s">
        <v>250</v>
      </c>
      <c r="AU429" s="136" t="s">
        <v>82</v>
      </c>
      <c r="AY429" s="16" t="s">
        <v>122</v>
      </c>
      <c r="BE429" s="137">
        <f>IF(N429="základní",J429,0)</f>
        <v>0</v>
      </c>
      <c r="BF429" s="137">
        <f>IF(N429="snížená",J429,0)</f>
        <v>0</v>
      </c>
      <c r="BG429" s="137">
        <f>IF(N429="zákl. přenesená",J429,0)</f>
        <v>0</v>
      </c>
      <c r="BH429" s="137">
        <f>IF(N429="sníž. přenesená",J429,0)</f>
        <v>0</v>
      </c>
      <c r="BI429" s="137">
        <f>IF(N429="nulová",J429,0)</f>
        <v>0</v>
      </c>
      <c r="BJ429" s="16" t="s">
        <v>12</v>
      </c>
      <c r="BK429" s="137">
        <f>ROUND(I429*H429,2)</f>
        <v>0</v>
      </c>
      <c r="BL429" s="16" t="s">
        <v>129</v>
      </c>
      <c r="BM429" s="136" t="s">
        <v>578</v>
      </c>
    </row>
    <row r="430" spans="2:65" s="1" customFormat="1" ht="33" customHeight="1" x14ac:dyDescent="0.2">
      <c r="B430" s="31"/>
      <c r="C430" s="126" t="s">
        <v>616</v>
      </c>
      <c r="D430" s="126" t="s">
        <v>124</v>
      </c>
      <c r="E430" s="127" t="s">
        <v>580</v>
      </c>
      <c r="F430" s="128" t="s">
        <v>581</v>
      </c>
      <c r="G430" s="129" t="s">
        <v>155</v>
      </c>
      <c r="H430" s="130">
        <v>2</v>
      </c>
      <c r="I430" s="131"/>
      <c r="J430" s="130">
        <f>ROUND(I430*H430,2)</f>
        <v>0</v>
      </c>
      <c r="K430" s="128" t="s">
        <v>128</v>
      </c>
      <c r="L430" s="31"/>
      <c r="M430" s="132" t="s">
        <v>19</v>
      </c>
      <c r="N430" s="133" t="s">
        <v>44</v>
      </c>
      <c r="P430" s="134">
        <f>O430*H430</f>
        <v>0</v>
      </c>
      <c r="Q430" s="134">
        <v>0</v>
      </c>
      <c r="R430" s="134">
        <f>Q430*H430</f>
        <v>0</v>
      </c>
      <c r="S430" s="134">
        <v>0</v>
      </c>
      <c r="T430" s="135">
        <f>S430*H430</f>
        <v>0</v>
      </c>
      <c r="AR430" s="136" t="s">
        <v>129</v>
      </c>
      <c r="AT430" s="136" t="s">
        <v>124</v>
      </c>
      <c r="AU430" s="136" t="s">
        <v>82</v>
      </c>
      <c r="AY430" s="16" t="s">
        <v>122</v>
      </c>
      <c r="BE430" s="137">
        <f>IF(N430="základní",J430,0)</f>
        <v>0</v>
      </c>
      <c r="BF430" s="137">
        <f>IF(N430="snížená",J430,0)</f>
        <v>0</v>
      </c>
      <c r="BG430" s="137">
        <f>IF(N430="zákl. přenesená",J430,0)</f>
        <v>0</v>
      </c>
      <c r="BH430" s="137">
        <f>IF(N430="sníž. přenesená",J430,0)</f>
        <v>0</v>
      </c>
      <c r="BI430" s="137">
        <f>IF(N430="nulová",J430,0)</f>
        <v>0</v>
      </c>
      <c r="BJ430" s="16" t="s">
        <v>12</v>
      </c>
      <c r="BK430" s="137">
        <f>ROUND(I430*H430,2)</f>
        <v>0</v>
      </c>
      <c r="BL430" s="16" t="s">
        <v>129</v>
      </c>
      <c r="BM430" s="136" t="s">
        <v>582</v>
      </c>
    </row>
    <row r="431" spans="2:65" s="1" customFormat="1" x14ac:dyDescent="0.2">
      <c r="B431" s="31"/>
      <c r="D431" s="138" t="s">
        <v>131</v>
      </c>
      <c r="F431" s="139" t="s">
        <v>583</v>
      </c>
      <c r="I431" s="140"/>
      <c r="L431" s="31"/>
      <c r="M431" s="141"/>
      <c r="T431" s="52"/>
      <c r="AT431" s="16" t="s">
        <v>131</v>
      </c>
      <c r="AU431" s="16" t="s">
        <v>82</v>
      </c>
    </row>
    <row r="432" spans="2:65" s="12" customFormat="1" x14ac:dyDescent="0.2">
      <c r="B432" s="142"/>
      <c r="D432" s="143" t="s">
        <v>133</v>
      </c>
      <c r="E432" s="144" t="s">
        <v>19</v>
      </c>
      <c r="F432" s="145" t="s">
        <v>960</v>
      </c>
      <c r="H432" s="146">
        <v>2</v>
      </c>
      <c r="I432" s="147"/>
      <c r="L432" s="142"/>
      <c r="M432" s="148"/>
      <c r="T432" s="149"/>
      <c r="AT432" s="144" t="s">
        <v>133</v>
      </c>
      <c r="AU432" s="144" t="s">
        <v>82</v>
      </c>
      <c r="AV432" s="12" t="s">
        <v>82</v>
      </c>
      <c r="AW432" s="12" t="s">
        <v>35</v>
      </c>
      <c r="AX432" s="12" t="s">
        <v>73</v>
      </c>
      <c r="AY432" s="144" t="s">
        <v>122</v>
      </c>
    </row>
    <row r="433" spans="2:65" s="11" customFormat="1" ht="22.9" customHeight="1" x14ac:dyDescent="0.2">
      <c r="B433" s="114"/>
      <c r="D433" s="115" t="s">
        <v>72</v>
      </c>
      <c r="E433" s="124" t="s">
        <v>178</v>
      </c>
      <c r="F433" s="124" t="s">
        <v>585</v>
      </c>
      <c r="I433" s="117"/>
      <c r="J433" s="125">
        <f>BK433</f>
        <v>0</v>
      </c>
      <c r="L433" s="114"/>
      <c r="M433" s="119"/>
      <c r="P433" s="120">
        <f>SUM(P434:P549)</f>
        <v>0</v>
      </c>
      <c r="R433" s="120">
        <f>SUM(R434:R549)</f>
        <v>1284.38086</v>
      </c>
      <c r="T433" s="121">
        <f>SUM(T434:T549)</f>
        <v>58.65100000000001</v>
      </c>
      <c r="AR433" s="115" t="s">
        <v>12</v>
      </c>
      <c r="AT433" s="122" t="s">
        <v>72</v>
      </c>
      <c r="AU433" s="122" t="s">
        <v>12</v>
      </c>
      <c r="AY433" s="115" t="s">
        <v>122</v>
      </c>
      <c r="BK433" s="123">
        <f>SUM(BK434:BK549)</f>
        <v>0</v>
      </c>
    </row>
    <row r="434" spans="2:65" s="1" customFormat="1" ht="33" customHeight="1" x14ac:dyDescent="0.2">
      <c r="B434" s="31"/>
      <c r="C434" s="126" t="s">
        <v>621</v>
      </c>
      <c r="D434" s="126" t="s">
        <v>124</v>
      </c>
      <c r="E434" s="127" t="s">
        <v>961</v>
      </c>
      <c r="F434" s="128" t="s">
        <v>962</v>
      </c>
      <c r="G434" s="129" t="s">
        <v>148</v>
      </c>
      <c r="H434" s="130">
        <v>10</v>
      </c>
      <c r="I434" s="131"/>
      <c r="J434" s="130">
        <f>ROUND(I434*H434,2)</f>
        <v>0</v>
      </c>
      <c r="K434" s="128" t="s">
        <v>128</v>
      </c>
      <c r="L434" s="31"/>
      <c r="M434" s="132" t="s">
        <v>19</v>
      </c>
      <c r="N434" s="133" t="s">
        <v>44</v>
      </c>
      <c r="P434" s="134">
        <f>O434*H434</f>
        <v>0</v>
      </c>
      <c r="Q434" s="134">
        <v>0</v>
      </c>
      <c r="R434" s="134">
        <f>Q434*H434</f>
        <v>0</v>
      </c>
      <c r="S434" s="134">
        <v>0.55600000000000005</v>
      </c>
      <c r="T434" s="135">
        <f>S434*H434</f>
        <v>5.5600000000000005</v>
      </c>
      <c r="AR434" s="136" t="s">
        <v>129</v>
      </c>
      <c r="AT434" s="136" t="s">
        <v>124</v>
      </c>
      <c r="AU434" s="136" t="s">
        <v>82</v>
      </c>
      <c r="AY434" s="16" t="s">
        <v>122</v>
      </c>
      <c r="BE434" s="137">
        <f>IF(N434="základní",J434,0)</f>
        <v>0</v>
      </c>
      <c r="BF434" s="137">
        <f>IF(N434="snížená",J434,0)</f>
        <v>0</v>
      </c>
      <c r="BG434" s="137">
        <f>IF(N434="zákl. přenesená",J434,0)</f>
        <v>0</v>
      </c>
      <c r="BH434" s="137">
        <f>IF(N434="sníž. přenesená",J434,0)</f>
        <v>0</v>
      </c>
      <c r="BI434" s="137">
        <f>IF(N434="nulová",J434,0)</f>
        <v>0</v>
      </c>
      <c r="BJ434" s="16" t="s">
        <v>12</v>
      </c>
      <c r="BK434" s="137">
        <f>ROUND(I434*H434,2)</f>
        <v>0</v>
      </c>
      <c r="BL434" s="16" t="s">
        <v>129</v>
      </c>
      <c r="BM434" s="136" t="s">
        <v>963</v>
      </c>
    </row>
    <row r="435" spans="2:65" s="1" customFormat="1" x14ac:dyDescent="0.2">
      <c r="B435" s="31"/>
      <c r="D435" s="138" t="s">
        <v>131</v>
      </c>
      <c r="F435" s="139" t="s">
        <v>964</v>
      </c>
      <c r="I435" s="140"/>
      <c r="L435" s="31"/>
      <c r="M435" s="141"/>
      <c r="T435" s="52"/>
      <c r="AT435" s="16" t="s">
        <v>131</v>
      </c>
      <c r="AU435" s="16" t="s">
        <v>82</v>
      </c>
    </row>
    <row r="436" spans="2:65" s="12" customFormat="1" x14ac:dyDescent="0.2">
      <c r="B436" s="142"/>
      <c r="D436" s="143" t="s">
        <v>133</v>
      </c>
      <c r="E436" s="144" t="s">
        <v>19</v>
      </c>
      <c r="F436" s="145" t="s">
        <v>965</v>
      </c>
      <c r="H436" s="146">
        <v>10</v>
      </c>
      <c r="I436" s="147"/>
      <c r="L436" s="142"/>
      <c r="M436" s="148"/>
      <c r="T436" s="149"/>
      <c r="AT436" s="144" t="s">
        <v>133</v>
      </c>
      <c r="AU436" s="144" t="s">
        <v>82</v>
      </c>
      <c r="AV436" s="12" t="s">
        <v>82</v>
      </c>
      <c r="AW436" s="12" t="s">
        <v>35</v>
      </c>
      <c r="AX436" s="12" t="s">
        <v>12</v>
      </c>
      <c r="AY436" s="144" t="s">
        <v>122</v>
      </c>
    </row>
    <row r="437" spans="2:65" s="1" customFormat="1" ht="24.2" customHeight="1" x14ac:dyDescent="0.2">
      <c r="B437" s="31"/>
      <c r="C437" s="126" t="s">
        <v>625</v>
      </c>
      <c r="D437" s="126" t="s">
        <v>124</v>
      </c>
      <c r="E437" s="127" t="s">
        <v>587</v>
      </c>
      <c r="F437" s="128" t="s">
        <v>588</v>
      </c>
      <c r="G437" s="129" t="s">
        <v>328</v>
      </c>
      <c r="H437" s="130">
        <v>9</v>
      </c>
      <c r="I437" s="131"/>
      <c r="J437" s="130">
        <f>ROUND(I437*H437,2)</f>
        <v>0</v>
      </c>
      <c r="K437" s="128" t="s">
        <v>128</v>
      </c>
      <c r="L437" s="31"/>
      <c r="M437" s="132" t="s">
        <v>19</v>
      </c>
      <c r="N437" s="133" t="s">
        <v>44</v>
      </c>
      <c r="P437" s="134">
        <f>O437*H437</f>
        <v>0</v>
      </c>
      <c r="Q437" s="134">
        <v>6.9999999999999999E-4</v>
      </c>
      <c r="R437" s="134">
        <f>Q437*H437</f>
        <v>6.3E-3</v>
      </c>
      <c r="S437" s="134">
        <v>0</v>
      </c>
      <c r="T437" s="135">
        <f>S437*H437</f>
        <v>0</v>
      </c>
      <c r="AR437" s="136" t="s">
        <v>129</v>
      </c>
      <c r="AT437" s="136" t="s">
        <v>124</v>
      </c>
      <c r="AU437" s="136" t="s">
        <v>82</v>
      </c>
      <c r="AY437" s="16" t="s">
        <v>122</v>
      </c>
      <c r="BE437" s="137">
        <f>IF(N437="základní",J437,0)</f>
        <v>0</v>
      </c>
      <c r="BF437" s="137">
        <f>IF(N437="snížená",J437,0)</f>
        <v>0</v>
      </c>
      <c r="BG437" s="137">
        <f>IF(N437="zákl. přenesená",J437,0)</f>
        <v>0</v>
      </c>
      <c r="BH437" s="137">
        <f>IF(N437="sníž. přenesená",J437,0)</f>
        <v>0</v>
      </c>
      <c r="BI437" s="137">
        <f>IF(N437="nulová",J437,0)</f>
        <v>0</v>
      </c>
      <c r="BJ437" s="16" t="s">
        <v>12</v>
      </c>
      <c r="BK437" s="137">
        <f>ROUND(I437*H437,2)</f>
        <v>0</v>
      </c>
      <c r="BL437" s="16" t="s">
        <v>129</v>
      </c>
      <c r="BM437" s="136" t="s">
        <v>589</v>
      </c>
    </row>
    <row r="438" spans="2:65" s="1" customFormat="1" x14ac:dyDescent="0.2">
      <c r="B438" s="31"/>
      <c r="D438" s="138" t="s">
        <v>131</v>
      </c>
      <c r="F438" s="139" t="s">
        <v>590</v>
      </c>
      <c r="I438" s="140"/>
      <c r="L438" s="31"/>
      <c r="M438" s="141"/>
      <c r="T438" s="52"/>
      <c r="AT438" s="16" t="s">
        <v>131</v>
      </c>
      <c r="AU438" s="16" t="s">
        <v>82</v>
      </c>
    </row>
    <row r="439" spans="2:65" s="12" customFormat="1" x14ac:dyDescent="0.2">
      <c r="B439" s="142"/>
      <c r="D439" s="143" t="s">
        <v>133</v>
      </c>
      <c r="E439" s="144" t="s">
        <v>19</v>
      </c>
      <c r="F439" s="145" t="s">
        <v>966</v>
      </c>
      <c r="H439" s="146">
        <v>9</v>
      </c>
      <c r="I439" s="147"/>
      <c r="L439" s="142"/>
      <c r="M439" s="148"/>
      <c r="T439" s="149"/>
      <c r="AT439" s="144" t="s">
        <v>133</v>
      </c>
      <c r="AU439" s="144" t="s">
        <v>82</v>
      </c>
      <c r="AV439" s="12" t="s">
        <v>82</v>
      </c>
      <c r="AW439" s="12" t="s">
        <v>35</v>
      </c>
      <c r="AX439" s="12" t="s">
        <v>12</v>
      </c>
      <c r="AY439" s="144" t="s">
        <v>122</v>
      </c>
    </row>
    <row r="440" spans="2:65" s="1" customFormat="1" ht="16.5" customHeight="1" x14ac:dyDescent="0.2">
      <c r="B440" s="31"/>
      <c r="C440" s="156" t="s">
        <v>631</v>
      </c>
      <c r="D440" s="156" t="s">
        <v>250</v>
      </c>
      <c r="E440" s="157" t="s">
        <v>593</v>
      </c>
      <c r="F440" s="158" t="s">
        <v>594</v>
      </c>
      <c r="G440" s="159" t="s">
        <v>328</v>
      </c>
      <c r="H440" s="160">
        <v>1</v>
      </c>
      <c r="I440" s="161"/>
      <c r="J440" s="160">
        <f>ROUND(I440*H440,2)</f>
        <v>0</v>
      </c>
      <c r="K440" s="158" t="s">
        <v>128</v>
      </c>
      <c r="L440" s="162"/>
      <c r="M440" s="163" t="s">
        <v>19</v>
      </c>
      <c r="N440" s="164" t="s">
        <v>44</v>
      </c>
      <c r="P440" s="134">
        <f>O440*H440</f>
        <v>0</v>
      </c>
      <c r="Q440" s="134">
        <v>5.0000000000000001E-3</v>
      </c>
      <c r="R440" s="134">
        <f>Q440*H440</f>
        <v>5.0000000000000001E-3</v>
      </c>
      <c r="S440" s="134">
        <v>0</v>
      </c>
      <c r="T440" s="135">
        <f>S440*H440</f>
        <v>0</v>
      </c>
      <c r="AR440" s="136" t="s">
        <v>172</v>
      </c>
      <c r="AT440" s="136" t="s">
        <v>250</v>
      </c>
      <c r="AU440" s="136" t="s">
        <v>82</v>
      </c>
      <c r="AY440" s="16" t="s">
        <v>122</v>
      </c>
      <c r="BE440" s="137">
        <f>IF(N440="základní",J440,0)</f>
        <v>0</v>
      </c>
      <c r="BF440" s="137">
        <f>IF(N440="snížená",J440,0)</f>
        <v>0</v>
      </c>
      <c r="BG440" s="137">
        <f>IF(N440="zákl. přenesená",J440,0)</f>
        <v>0</v>
      </c>
      <c r="BH440" s="137">
        <f>IF(N440="sníž. přenesená",J440,0)</f>
        <v>0</v>
      </c>
      <c r="BI440" s="137">
        <f>IF(N440="nulová",J440,0)</f>
        <v>0</v>
      </c>
      <c r="BJ440" s="16" t="s">
        <v>12</v>
      </c>
      <c r="BK440" s="137">
        <f>ROUND(I440*H440,2)</f>
        <v>0</v>
      </c>
      <c r="BL440" s="16" t="s">
        <v>129</v>
      </c>
      <c r="BM440" s="136" t="s">
        <v>595</v>
      </c>
    </row>
    <row r="441" spans="2:65" s="12" customFormat="1" x14ac:dyDescent="0.2">
      <c r="B441" s="142"/>
      <c r="D441" s="143" t="s">
        <v>133</v>
      </c>
      <c r="E441" s="144" t="s">
        <v>19</v>
      </c>
      <c r="F441" s="145" t="s">
        <v>967</v>
      </c>
      <c r="H441" s="146">
        <v>1</v>
      </c>
      <c r="I441" s="147"/>
      <c r="L441" s="142"/>
      <c r="M441" s="148"/>
      <c r="T441" s="149"/>
      <c r="AT441" s="144" t="s">
        <v>133</v>
      </c>
      <c r="AU441" s="144" t="s">
        <v>82</v>
      </c>
      <c r="AV441" s="12" t="s">
        <v>82</v>
      </c>
      <c r="AW441" s="12" t="s">
        <v>35</v>
      </c>
      <c r="AX441" s="12" t="s">
        <v>12</v>
      </c>
      <c r="AY441" s="144" t="s">
        <v>122</v>
      </c>
    </row>
    <row r="442" spans="2:65" s="1" customFormat="1" ht="24.2" customHeight="1" x14ac:dyDescent="0.2">
      <c r="B442" s="31"/>
      <c r="C442" s="156" t="s">
        <v>636</v>
      </c>
      <c r="D442" s="156" t="s">
        <v>250</v>
      </c>
      <c r="E442" s="157" t="s">
        <v>598</v>
      </c>
      <c r="F442" s="158" t="s">
        <v>599</v>
      </c>
      <c r="G442" s="159" t="s">
        <v>328</v>
      </c>
      <c r="H442" s="160">
        <v>2</v>
      </c>
      <c r="I442" s="161"/>
      <c r="J442" s="160">
        <f>ROUND(I442*H442,2)</f>
        <v>0</v>
      </c>
      <c r="K442" s="158" t="s">
        <v>128</v>
      </c>
      <c r="L442" s="162"/>
      <c r="M442" s="163" t="s">
        <v>19</v>
      </c>
      <c r="N442" s="164" t="s">
        <v>44</v>
      </c>
      <c r="P442" s="134">
        <f>O442*H442</f>
        <v>0</v>
      </c>
      <c r="Q442" s="134">
        <v>2.5000000000000001E-3</v>
      </c>
      <c r="R442" s="134">
        <f>Q442*H442</f>
        <v>5.0000000000000001E-3</v>
      </c>
      <c r="S442" s="134">
        <v>0</v>
      </c>
      <c r="T442" s="135">
        <f>S442*H442</f>
        <v>0</v>
      </c>
      <c r="AR442" s="136" t="s">
        <v>172</v>
      </c>
      <c r="AT442" s="136" t="s">
        <v>250</v>
      </c>
      <c r="AU442" s="136" t="s">
        <v>82</v>
      </c>
      <c r="AY442" s="16" t="s">
        <v>122</v>
      </c>
      <c r="BE442" s="137">
        <f>IF(N442="základní",J442,0)</f>
        <v>0</v>
      </c>
      <c r="BF442" s="137">
        <f>IF(N442="snížená",J442,0)</f>
        <v>0</v>
      </c>
      <c r="BG442" s="137">
        <f>IF(N442="zákl. přenesená",J442,0)</f>
        <v>0</v>
      </c>
      <c r="BH442" s="137">
        <f>IF(N442="sníž. přenesená",J442,0)</f>
        <v>0</v>
      </c>
      <c r="BI442" s="137">
        <f>IF(N442="nulová",J442,0)</f>
        <v>0</v>
      </c>
      <c r="BJ442" s="16" t="s">
        <v>12</v>
      </c>
      <c r="BK442" s="137">
        <f>ROUND(I442*H442,2)</f>
        <v>0</v>
      </c>
      <c r="BL442" s="16" t="s">
        <v>129</v>
      </c>
      <c r="BM442" s="136" t="s">
        <v>600</v>
      </c>
    </row>
    <row r="443" spans="2:65" s="12" customFormat="1" x14ac:dyDescent="0.2">
      <c r="B443" s="142"/>
      <c r="D443" s="143" t="s">
        <v>133</v>
      </c>
      <c r="E443" s="144" t="s">
        <v>19</v>
      </c>
      <c r="F443" s="145" t="s">
        <v>596</v>
      </c>
      <c r="H443" s="146">
        <v>2</v>
      </c>
      <c r="I443" s="147"/>
      <c r="L443" s="142"/>
      <c r="M443" s="148"/>
      <c r="T443" s="149"/>
      <c r="AT443" s="144" t="s">
        <v>133</v>
      </c>
      <c r="AU443" s="144" t="s">
        <v>82</v>
      </c>
      <c r="AV443" s="12" t="s">
        <v>82</v>
      </c>
      <c r="AW443" s="12" t="s">
        <v>35</v>
      </c>
      <c r="AX443" s="12" t="s">
        <v>12</v>
      </c>
      <c r="AY443" s="144" t="s">
        <v>122</v>
      </c>
    </row>
    <row r="444" spans="2:65" s="1" customFormat="1" ht="21.75" customHeight="1" x14ac:dyDescent="0.2">
      <c r="B444" s="31"/>
      <c r="C444" s="156" t="s">
        <v>641</v>
      </c>
      <c r="D444" s="156" t="s">
        <v>250</v>
      </c>
      <c r="E444" s="157" t="s">
        <v>968</v>
      </c>
      <c r="F444" s="158" t="s">
        <v>969</v>
      </c>
      <c r="G444" s="159" t="s">
        <v>328</v>
      </c>
      <c r="H444" s="160">
        <v>5</v>
      </c>
      <c r="I444" s="161"/>
      <c r="J444" s="160">
        <f>ROUND(I444*H444,2)</f>
        <v>0</v>
      </c>
      <c r="K444" s="158" t="s">
        <v>128</v>
      </c>
      <c r="L444" s="162"/>
      <c r="M444" s="163" t="s">
        <v>19</v>
      </c>
      <c r="N444" s="164" t="s">
        <v>44</v>
      </c>
      <c r="P444" s="134">
        <f>O444*H444</f>
        <v>0</v>
      </c>
      <c r="Q444" s="134">
        <v>3.5999999999999999E-3</v>
      </c>
      <c r="R444" s="134">
        <f>Q444*H444</f>
        <v>1.7999999999999999E-2</v>
      </c>
      <c r="S444" s="134">
        <v>0</v>
      </c>
      <c r="T444" s="135">
        <f>S444*H444</f>
        <v>0</v>
      </c>
      <c r="AR444" s="136" t="s">
        <v>172</v>
      </c>
      <c r="AT444" s="136" t="s">
        <v>250</v>
      </c>
      <c r="AU444" s="136" t="s">
        <v>82</v>
      </c>
      <c r="AY444" s="16" t="s">
        <v>122</v>
      </c>
      <c r="BE444" s="137">
        <f>IF(N444="základní",J444,0)</f>
        <v>0</v>
      </c>
      <c r="BF444" s="137">
        <f>IF(N444="snížená",J444,0)</f>
        <v>0</v>
      </c>
      <c r="BG444" s="137">
        <f>IF(N444="zákl. přenesená",J444,0)</f>
        <v>0</v>
      </c>
      <c r="BH444" s="137">
        <f>IF(N444="sníž. přenesená",J444,0)</f>
        <v>0</v>
      </c>
      <c r="BI444" s="137">
        <f>IF(N444="nulová",J444,0)</f>
        <v>0</v>
      </c>
      <c r="BJ444" s="16" t="s">
        <v>12</v>
      </c>
      <c r="BK444" s="137">
        <f>ROUND(I444*H444,2)</f>
        <v>0</v>
      </c>
      <c r="BL444" s="16" t="s">
        <v>129</v>
      </c>
      <c r="BM444" s="136" t="s">
        <v>970</v>
      </c>
    </row>
    <row r="445" spans="2:65" s="12" customFormat="1" x14ac:dyDescent="0.2">
      <c r="B445" s="142"/>
      <c r="D445" s="143" t="s">
        <v>133</v>
      </c>
      <c r="E445" s="144" t="s">
        <v>19</v>
      </c>
      <c r="F445" s="145" t="s">
        <v>606</v>
      </c>
      <c r="H445" s="146">
        <v>5</v>
      </c>
      <c r="I445" s="147"/>
      <c r="L445" s="142"/>
      <c r="M445" s="148"/>
      <c r="T445" s="149"/>
      <c r="AT445" s="144" t="s">
        <v>133</v>
      </c>
      <c r="AU445" s="144" t="s">
        <v>82</v>
      </c>
      <c r="AV445" s="12" t="s">
        <v>82</v>
      </c>
      <c r="AW445" s="12" t="s">
        <v>35</v>
      </c>
      <c r="AX445" s="12" t="s">
        <v>12</v>
      </c>
      <c r="AY445" s="144" t="s">
        <v>122</v>
      </c>
    </row>
    <row r="446" spans="2:65" s="1" customFormat="1" ht="16.5" customHeight="1" x14ac:dyDescent="0.2">
      <c r="B446" s="31"/>
      <c r="C446" s="156" t="s">
        <v>648</v>
      </c>
      <c r="D446" s="156" t="s">
        <v>250</v>
      </c>
      <c r="E446" s="157" t="s">
        <v>603</v>
      </c>
      <c r="F446" s="158" t="s">
        <v>604</v>
      </c>
      <c r="G446" s="159" t="s">
        <v>328</v>
      </c>
      <c r="H446" s="160">
        <v>1</v>
      </c>
      <c r="I446" s="161"/>
      <c r="J446" s="160">
        <f>ROUND(I446*H446,2)</f>
        <v>0</v>
      </c>
      <c r="K446" s="158" t="s">
        <v>128</v>
      </c>
      <c r="L446" s="162"/>
      <c r="M446" s="163" t="s">
        <v>19</v>
      </c>
      <c r="N446" s="164" t="s">
        <v>44</v>
      </c>
      <c r="P446" s="134">
        <f>O446*H446</f>
        <v>0</v>
      </c>
      <c r="Q446" s="134">
        <v>2.5999999999999999E-3</v>
      </c>
      <c r="R446" s="134">
        <f>Q446*H446</f>
        <v>2.5999999999999999E-3</v>
      </c>
      <c r="S446" s="134">
        <v>0</v>
      </c>
      <c r="T446" s="135">
        <f>S446*H446</f>
        <v>0</v>
      </c>
      <c r="AR446" s="136" t="s">
        <v>172</v>
      </c>
      <c r="AT446" s="136" t="s">
        <v>250</v>
      </c>
      <c r="AU446" s="136" t="s">
        <v>82</v>
      </c>
      <c r="AY446" s="16" t="s">
        <v>122</v>
      </c>
      <c r="BE446" s="137">
        <f>IF(N446="základní",J446,0)</f>
        <v>0</v>
      </c>
      <c r="BF446" s="137">
        <f>IF(N446="snížená",J446,0)</f>
        <v>0</v>
      </c>
      <c r="BG446" s="137">
        <f>IF(N446="zákl. přenesená",J446,0)</f>
        <v>0</v>
      </c>
      <c r="BH446" s="137">
        <f>IF(N446="sníž. přenesená",J446,0)</f>
        <v>0</v>
      </c>
      <c r="BI446" s="137">
        <f>IF(N446="nulová",J446,0)</f>
        <v>0</v>
      </c>
      <c r="BJ446" s="16" t="s">
        <v>12</v>
      </c>
      <c r="BK446" s="137">
        <f>ROUND(I446*H446,2)</f>
        <v>0</v>
      </c>
      <c r="BL446" s="16" t="s">
        <v>129</v>
      </c>
      <c r="BM446" s="136" t="s">
        <v>605</v>
      </c>
    </row>
    <row r="447" spans="2:65" s="12" customFormat="1" x14ac:dyDescent="0.2">
      <c r="B447" s="142"/>
      <c r="D447" s="143" t="s">
        <v>133</v>
      </c>
      <c r="E447" s="144" t="s">
        <v>19</v>
      </c>
      <c r="F447" s="145" t="s">
        <v>967</v>
      </c>
      <c r="H447" s="146">
        <v>1</v>
      </c>
      <c r="I447" s="147"/>
      <c r="L447" s="142"/>
      <c r="M447" s="148"/>
      <c r="T447" s="149"/>
      <c r="AT447" s="144" t="s">
        <v>133</v>
      </c>
      <c r="AU447" s="144" t="s">
        <v>82</v>
      </c>
      <c r="AV447" s="12" t="s">
        <v>82</v>
      </c>
      <c r="AW447" s="12" t="s">
        <v>35</v>
      </c>
      <c r="AX447" s="12" t="s">
        <v>12</v>
      </c>
      <c r="AY447" s="144" t="s">
        <v>122</v>
      </c>
    </row>
    <row r="448" spans="2:65" s="1" customFormat="1" ht="24.2" customHeight="1" x14ac:dyDescent="0.2">
      <c r="B448" s="31"/>
      <c r="C448" s="126" t="s">
        <v>653</v>
      </c>
      <c r="D448" s="126" t="s">
        <v>124</v>
      </c>
      <c r="E448" s="127" t="s">
        <v>617</v>
      </c>
      <c r="F448" s="128" t="s">
        <v>618</v>
      </c>
      <c r="G448" s="129" t="s">
        <v>328</v>
      </c>
      <c r="H448" s="130">
        <v>7</v>
      </c>
      <c r="I448" s="131"/>
      <c r="J448" s="130">
        <f>ROUND(I448*H448,2)</f>
        <v>0</v>
      </c>
      <c r="K448" s="128" t="s">
        <v>128</v>
      </c>
      <c r="L448" s="31"/>
      <c r="M448" s="132" t="s">
        <v>19</v>
      </c>
      <c r="N448" s="133" t="s">
        <v>44</v>
      </c>
      <c r="P448" s="134">
        <f>O448*H448</f>
        <v>0</v>
      </c>
      <c r="Q448" s="134">
        <v>0.11241</v>
      </c>
      <c r="R448" s="134">
        <f>Q448*H448</f>
        <v>0.78686999999999996</v>
      </c>
      <c r="S448" s="134">
        <v>0</v>
      </c>
      <c r="T448" s="135">
        <f>S448*H448</f>
        <v>0</v>
      </c>
      <c r="AR448" s="136" t="s">
        <v>129</v>
      </c>
      <c r="AT448" s="136" t="s">
        <v>124</v>
      </c>
      <c r="AU448" s="136" t="s">
        <v>82</v>
      </c>
      <c r="AY448" s="16" t="s">
        <v>122</v>
      </c>
      <c r="BE448" s="137">
        <f>IF(N448="základní",J448,0)</f>
        <v>0</v>
      </c>
      <c r="BF448" s="137">
        <f>IF(N448="snížená",J448,0)</f>
        <v>0</v>
      </c>
      <c r="BG448" s="137">
        <f>IF(N448="zákl. přenesená",J448,0)</f>
        <v>0</v>
      </c>
      <c r="BH448" s="137">
        <f>IF(N448="sníž. přenesená",J448,0)</f>
        <v>0</v>
      </c>
      <c r="BI448" s="137">
        <f>IF(N448="nulová",J448,0)</f>
        <v>0</v>
      </c>
      <c r="BJ448" s="16" t="s">
        <v>12</v>
      </c>
      <c r="BK448" s="137">
        <f>ROUND(I448*H448,2)</f>
        <v>0</v>
      </c>
      <c r="BL448" s="16" t="s">
        <v>129</v>
      </c>
      <c r="BM448" s="136" t="s">
        <v>619</v>
      </c>
    </row>
    <row r="449" spans="2:65" s="1" customFormat="1" x14ac:dyDescent="0.2">
      <c r="B449" s="31"/>
      <c r="D449" s="138" t="s">
        <v>131</v>
      </c>
      <c r="F449" s="139" t="s">
        <v>620</v>
      </c>
      <c r="I449" s="140"/>
      <c r="L449" s="31"/>
      <c r="M449" s="141"/>
      <c r="T449" s="52"/>
      <c r="AT449" s="16" t="s">
        <v>131</v>
      </c>
      <c r="AU449" s="16" t="s">
        <v>82</v>
      </c>
    </row>
    <row r="450" spans="2:65" s="12" customFormat="1" x14ac:dyDescent="0.2">
      <c r="B450" s="142"/>
      <c r="D450" s="143" t="s">
        <v>133</v>
      </c>
      <c r="E450" s="144" t="s">
        <v>19</v>
      </c>
      <c r="F450" s="145" t="s">
        <v>601</v>
      </c>
      <c r="H450" s="146">
        <v>7</v>
      </c>
      <c r="I450" s="147"/>
      <c r="L450" s="142"/>
      <c r="M450" s="148"/>
      <c r="T450" s="149"/>
      <c r="AT450" s="144" t="s">
        <v>133</v>
      </c>
      <c r="AU450" s="144" t="s">
        <v>82</v>
      </c>
      <c r="AV450" s="12" t="s">
        <v>82</v>
      </c>
      <c r="AW450" s="12" t="s">
        <v>35</v>
      </c>
      <c r="AX450" s="12" t="s">
        <v>12</v>
      </c>
      <c r="AY450" s="144" t="s">
        <v>122</v>
      </c>
    </row>
    <row r="451" spans="2:65" s="1" customFormat="1" ht="21.75" customHeight="1" x14ac:dyDescent="0.2">
      <c r="B451" s="31"/>
      <c r="C451" s="156" t="s">
        <v>658</v>
      </c>
      <c r="D451" s="156" t="s">
        <v>250</v>
      </c>
      <c r="E451" s="157" t="s">
        <v>622</v>
      </c>
      <c r="F451" s="158" t="s">
        <v>623</v>
      </c>
      <c r="G451" s="159" t="s">
        <v>328</v>
      </c>
      <c r="H451" s="160">
        <v>7</v>
      </c>
      <c r="I451" s="161"/>
      <c r="J451" s="160">
        <f>ROUND(I451*H451,2)</f>
        <v>0</v>
      </c>
      <c r="K451" s="158" t="s">
        <v>128</v>
      </c>
      <c r="L451" s="162"/>
      <c r="M451" s="163" t="s">
        <v>19</v>
      </c>
      <c r="N451" s="164" t="s">
        <v>44</v>
      </c>
      <c r="P451" s="134">
        <f>O451*H451</f>
        <v>0</v>
      </c>
      <c r="Q451" s="134">
        <v>6.1000000000000004E-3</v>
      </c>
      <c r="R451" s="134">
        <f>Q451*H451</f>
        <v>4.2700000000000002E-2</v>
      </c>
      <c r="S451" s="134">
        <v>0</v>
      </c>
      <c r="T451" s="135">
        <f>S451*H451</f>
        <v>0</v>
      </c>
      <c r="AR451" s="136" t="s">
        <v>172</v>
      </c>
      <c r="AT451" s="136" t="s">
        <v>250</v>
      </c>
      <c r="AU451" s="136" t="s">
        <v>82</v>
      </c>
      <c r="AY451" s="16" t="s">
        <v>122</v>
      </c>
      <c r="BE451" s="137">
        <f>IF(N451="základní",J451,0)</f>
        <v>0</v>
      </c>
      <c r="BF451" s="137">
        <f>IF(N451="snížená",J451,0)</f>
        <v>0</v>
      </c>
      <c r="BG451" s="137">
        <f>IF(N451="zákl. přenesená",J451,0)</f>
        <v>0</v>
      </c>
      <c r="BH451" s="137">
        <f>IF(N451="sníž. přenesená",J451,0)</f>
        <v>0</v>
      </c>
      <c r="BI451" s="137">
        <f>IF(N451="nulová",J451,0)</f>
        <v>0</v>
      </c>
      <c r="BJ451" s="16" t="s">
        <v>12</v>
      </c>
      <c r="BK451" s="137">
        <f>ROUND(I451*H451,2)</f>
        <v>0</v>
      </c>
      <c r="BL451" s="16" t="s">
        <v>129</v>
      </c>
      <c r="BM451" s="136" t="s">
        <v>624</v>
      </c>
    </row>
    <row r="452" spans="2:65" s="1" customFormat="1" ht="33" customHeight="1" x14ac:dyDescent="0.2">
      <c r="B452" s="31"/>
      <c r="C452" s="126" t="s">
        <v>664</v>
      </c>
      <c r="D452" s="126" t="s">
        <v>124</v>
      </c>
      <c r="E452" s="127" t="s">
        <v>626</v>
      </c>
      <c r="F452" s="128" t="s">
        <v>627</v>
      </c>
      <c r="G452" s="129" t="s">
        <v>127</v>
      </c>
      <c r="H452" s="130">
        <v>38</v>
      </c>
      <c r="I452" s="131"/>
      <c r="J452" s="130">
        <f>ROUND(I452*H452,2)</f>
        <v>0</v>
      </c>
      <c r="K452" s="128" t="s">
        <v>128</v>
      </c>
      <c r="L452" s="31"/>
      <c r="M452" s="132" t="s">
        <v>19</v>
      </c>
      <c r="N452" s="133" t="s">
        <v>44</v>
      </c>
      <c r="P452" s="134">
        <f>O452*H452</f>
        <v>0</v>
      </c>
      <c r="Q452" s="134">
        <v>1.4499999999999999E-3</v>
      </c>
      <c r="R452" s="134">
        <f>Q452*H452</f>
        <v>5.5099999999999996E-2</v>
      </c>
      <c r="S452" s="134">
        <v>0</v>
      </c>
      <c r="T452" s="135">
        <f>S452*H452</f>
        <v>0</v>
      </c>
      <c r="AR452" s="136" t="s">
        <v>129</v>
      </c>
      <c r="AT452" s="136" t="s">
        <v>124</v>
      </c>
      <c r="AU452" s="136" t="s">
        <v>82</v>
      </c>
      <c r="AY452" s="16" t="s">
        <v>122</v>
      </c>
      <c r="BE452" s="137">
        <f>IF(N452="základní",J452,0)</f>
        <v>0</v>
      </c>
      <c r="BF452" s="137">
        <f>IF(N452="snížená",J452,0)</f>
        <v>0</v>
      </c>
      <c r="BG452" s="137">
        <f>IF(N452="zákl. přenesená",J452,0)</f>
        <v>0</v>
      </c>
      <c r="BH452" s="137">
        <f>IF(N452="sníž. přenesená",J452,0)</f>
        <v>0</v>
      </c>
      <c r="BI452" s="137">
        <f>IF(N452="nulová",J452,0)</f>
        <v>0</v>
      </c>
      <c r="BJ452" s="16" t="s">
        <v>12</v>
      </c>
      <c r="BK452" s="137">
        <f>ROUND(I452*H452,2)</f>
        <v>0</v>
      </c>
      <c r="BL452" s="16" t="s">
        <v>129</v>
      </c>
      <c r="BM452" s="136" t="s">
        <v>628</v>
      </c>
    </row>
    <row r="453" spans="2:65" s="1" customFormat="1" x14ac:dyDescent="0.2">
      <c r="B453" s="31"/>
      <c r="D453" s="138" t="s">
        <v>131</v>
      </c>
      <c r="F453" s="139" t="s">
        <v>629</v>
      </c>
      <c r="I453" s="140"/>
      <c r="L453" s="31"/>
      <c r="M453" s="141"/>
      <c r="T453" s="52"/>
      <c r="AT453" s="16" t="s">
        <v>131</v>
      </c>
      <c r="AU453" s="16" t="s">
        <v>82</v>
      </c>
    </row>
    <row r="454" spans="2:65" s="12" customFormat="1" x14ac:dyDescent="0.2">
      <c r="B454" s="142"/>
      <c r="D454" s="143" t="s">
        <v>133</v>
      </c>
      <c r="E454" s="144" t="s">
        <v>19</v>
      </c>
      <c r="F454" s="145" t="s">
        <v>971</v>
      </c>
      <c r="H454" s="146">
        <v>38</v>
      </c>
      <c r="I454" s="147"/>
      <c r="L454" s="142"/>
      <c r="M454" s="148"/>
      <c r="T454" s="149"/>
      <c r="AT454" s="144" t="s">
        <v>133</v>
      </c>
      <c r="AU454" s="144" t="s">
        <v>82</v>
      </c>
      <c r="AV454" s="12" t="s">
        <v>82</v>
      </c>
      <c r="AW454" s="12" t="s">
        <v>35</v>
      </c>
      <c r="AX454" s="12" t="s">
        <v>73</v>
      </c>
      <c r="AY454" s="144" t="s">
        <v>122</v>
      </c>
    </row>
    <row r="455" spans="2:65" s="1" customFormat="1" ht="37.9" customHeight="1" x14ac:dyDescent="0.2">
      <c r="B455" s="31"/>
      <c r="C455" s="126" t="s">
        <v>669</v>
      </c>
      <c r="D455" s="126" t="s">
        <v>124</v>
      </c>
      <c r="E455" s="127" t="s">
        <v>632</v>
      </c>
      <c r="F455" s="128" t="s">
        <v>633</v>
      </c>
      <c r="G455" s="129" t="s">
        <v>127</v>
      </c>
      <c r="H455" s="130">
        <v>38</v>
      </c>
      <c r="I455" s="131"/>
      <c r="J455" s="130">
        <f>ROUND(I455*H455,2)</f>
        <v>0</v>
      </c>
      <c r="K455" s="128" t="s">
        <v>128</v>
      </c>
      <c r="L455" s="31"/>
      <c r="M455" s="132" t="s">
        <v>19</v>
      </c>
      <c r="N455" s="133" t="s">
        <v>44</v>
      </c>
      <c r="P455" s="134">
        <f>O455*H455</f>
        <v>0</v>
      </c>
      <c r="Q455" s="134">
        <v>2.5999999999999999E-3</v>
      </c>
      <c r="R455" s="134">
        <f>Q455*H455</f>
        <v>9.8799999999999999E-2</v>
      </c>
      <c r="S455" s="134">
        <v>0</v>
      </c>
      <c r="T455" s="135">
        <f>S455*H455</f>
        <v>0</v>
      </c>
      <c r="AR455" s="136" t="s">
        <v>129</v>
      </c>
      <c r="AT455" s="136" t="s">
        <v>124</v>
      </c>
      <c r="AU455" s="136" t="s">
        <v>82</v>
      </c>
      <c r="AY455" s="16" t="s">
        <v>122</v>
      </c>
      <c r="BE455" s="137">
        <f>IF(N455="základní",J455,0)</f>
        <v>0</v>
      </c>
      <c r="BF455" s="137">
        <f>IF(N455="snížená",J455,0)</f>
        <v>0</v>
      </c>
      <c r="BG455" s="137">
        <f>IF(N455="zákl. přenesená",J455,0)</f>
        <v>0</v>
      </c>
      <c r="BH455" s="137">
        <f>IF(N455="sníž. přenesená",J455,0)</f>
        <v>0</v>
      </c>
      <c r="BI455" s="137">
        <f>IF(N455="nulová",J455,0)</f>
        <v>0</v>
      </c>
      <c r="BJ455" s="16" t="s">
        <v>12</v>
      </c>
      <c r="BK455" s="137">
        <f>ROUND(I455*H455,2)</f>
        <v>0</v>
      </c>
      <c r="BL455" s="16" t="s">
        <v>129</v>
      </c>
      <c r="BM455" s="136" t="s">
        <v>634</v>
      </c>
    </row>
    <row r="456" spans="2:65" s="1" customFormat="1" x14ac:dyDescent="0.2">
      <c r="B456" s="31"/>
      <c r="D456" s="138" t="s">
        <v>131</v>
      </c>
      <c r="F456" s="139" t="s">
        <v>635</v>
      </c>
      <c r="I456" s="140"/>
      <c r="L456" s="31"/>
      <c r="M456" s="141"/>
      <c r="T456" s="52"/>
      <c r="AT456" s="16" t="s">
        <v>131</v>
      </c>
      <c r="AU456" s="16" t="s">
        <v>82</v>
      </c>
    </row>
    <row r="457" spans="2:65" s="12" customFormat="1" x14ac:dyDescent="0.2">
      <c r="B457" s="142"/>
      <c r="D457" s="143" t="s">
        <v>133</v>
      </c>
      <c r="E457" s="144" t="s">
        <v>19</v>
      </c>
      <c r="F457" s="145" t="s">
        <v>971</v>
      </c>
      <c r="H457" s="146">
        <v>38</v>
      </c>
      <c r="I457" s="147"/>
      <c r="L457" s="142"/>
      <c r="M457" s="148"/>
      <c r="T457" s="149"/>
      <c r="AT457" s="144" t="s">
        <v>133</v>
      </c>
      <c r="AU457" s="144" t="s">
        <v>82</v>
      </c>
      <c r="AV457" s="12" t="s">
        <v>82</v>
      </c>
      <c r="AW457" s="12" t="s">
        <v>35</v>
      </c>
      <c r="AX457" s="12" t="s">
        <v>12</v>
      </c>
      <c r="AY457" s="144" t="s">
        <v>122</v>
      </c>
    </row>
    <row r="458" spans="2:65" s="1" customFormat="1" ht="37.9" customHeight="1" x14ac:dyDescent="0.2">
      <c r="B458" s="31"/>
      <c r="C458" s="126" t="s">
        <v>677</v>
      </c>
      <c r="D458" s="126" t="s">
        <v>124</v>
      </c>
      <c r="E458" s="127" t="s">
        <v>637</v>
      </c>
      <c r="F458" s="128" t="s">
        <v>638</v>
      </c>
      <c r="G458" s="129" t="s">
        <v>127</v>
      </c>
      <c r="H458" s="130">
        <v>38</v>
      </c>
      <c r="I458" s="131"/>
      <c r="J458" s="130">
        <f>ROUND(I458*H458,2)</f>
        <v>0</v>
      </c>
      <c r="K458" s="128" t="s">
        <v>128</v>
      </c>
      <c r="L458" s="31"/>
      <c r="M458" s="132" t="s">
        <v>19</v>
      </c>
      <c r="N458" s="133" t="s">
        <v>44</v>
      </c>
      <c r="P458" s="134">
        <f>O458*H458</f>
        <v>0</v>
      </c>
      <c r="Q458" s="134">
        <v>1.0000000000000001E-5</v>
      </c>
      <c r="R458" s="134">
        <f>Q458*H458</f>
        <v>3.8000000000000002E-4</v>
      </c>
      <c r="S458" s="134">
        <v>0</v>
      </c>
      <c r="T458" s="135">
        <f>S458*H458</f>
        <v>0</v>
      </c>
      <c r="AR458" s="136" t="s">
        <v>129</v>
      </c>
      <c r="AT458" s="136" t="s">
        <v>124</v>
      </c>
      <c r="AU458" s="136" t="s">
        <v>82</v>
      </c>
      <c r="AY458" s="16" t="s">
        <v>122</v>
      </c>
      <c r="BE458" s="137">
        <f>IF(N458="základní",J458,0)</f>
        <v>0</v>
      </c>
      <c r="BF458" s="137">
        <f>IF(N458="snížená",J458,0)</f>
        <v>0</v>
      </c>
      <c r="BG458" s="137">
        <f>IF(N458="zákl. přenesená",J458,0)</f>
        <v>0</v>
      </c>
      <c r="BH458" s="137">
        <f>IF(N458="sníž. přenesená",J458,0)</f>
        <v>0</v>
      </c>
      <c r="BI458" s="137">
        <f>IF(N458="nulová",J458,0)</f>
        <v>0</v>
      </c>
      <c r="BJ458" s="16" t="s">
        <v>12</v>
      </c>
      <c r="BK458" s="137">
        <f>ROUND(I458*H458,2)</f>
        <v>0</v>
      </c>
      <c r="BL458" s="16" t="s">
        <v>129</v>
      </c>
      <c r="BM458" s="136" t="s">
        <v>639</v>
      </c>
    </row>
    <row r="459" spans="2:65" s="1" customFormat="1" x14ac:dyDescent="0.2">
      <c r="B459" s="31"/>
      <c r="D459" s="138" t="s">
        <v>131</v>
      </c>
      <c r="F459" s="139" t="s">
        <v>640</v>
      </c>
      <c r="I459" s="140"/>
      <c r="L459" s="31"/>
      <c r="M459" s="141"/>
      <c r="T459" s="52"/>
      <c r="AT459" s="16" t="s">
        <v>131</v>
      </c>
      <c r="AU459" s="16" t="s">
        <v>82</v>
      </c>
    </row>
    <row r="460" spans="2:65" s="12" customFormat="1" x14ac:dyDescent="0.2">
      <c r="B460" s="142"/>
      <c r="D460" s="143" t="s">
        <v>133</v>
      </c>
      <c r="E460" s="144" t="s">
        <v>19</v>
      </c>
      <c r="F460" s="145" t="s">
        <v>971</v>
      </c>
      <c r="H460" s="146">
        <v>38</v>
      </c>
      <c r="I460" s="147"/>
      <c r="L460" s="142"/>
      <c r="M460" s="148"/>
      <c r="T460" s="149"/>
      <c r="AT460" s="144" t="s">
        <v>133</v>
      </c>
      <c r="AU460" s="144" t="s">
        <v>82</v>
      </c>
      <c r="AV460" s="12" t="s">
        <v>82</v>
      </c>
      <c r="AW460" s="12" t="s">
        <v>35</v>
      </c>
      <c r="AX460" s="12" t="s">
        <v>12</v>
      </c>
      <c r="AY460" s="144" t="s">
        <v>122</v>
      </c>
    </row>
    <row r="461" spans="2:65" s="1" customFormat="1" ht="49.15" customHeight="1" x14ac:dyDescent="0.2">
      <c r="B461" s="31"/>
      <c r="C461" s="126" t="s">
        <v>682</v>
      </c>
      <c r="D461" s="126" t="s">
        <v>124</v>
      </c>
      <c r="E461" s="127" t="s">
        <v>972</v>
      </c>
      <c r="F461" s="128" t="s">
        <v>973</v>
      </c>
      <c r="G461" s="129" t="s">
        <v>148</v>
      </c>
      <c r="H461" s="130">
        <v>85</v>
      </c>
      <c r="I461" s="131"/>
      <c r="J461" s="130">
        <f>ROUND(I461*H461,2)</f>
        <v>0</v>
      </c>
      <c r="K461" s="128" t="s">
        <v>128</v>
      </c>
      <c r="L461" s="31"/>
      <c r="M461" s="132" t="s">
        <v>19</v>
      </c>
      <c r="N461" s="133" t="s">
        <v>44</v>
      </c>
      <c r="P461" s="134">
        <f>O461*H461</f>
        <v>0</v>
      </c>
      <c r="Q461" s="134">
        <v>0.2195</v>
      </c>
      <c r="R461" s="134">
        <f>Q461*H461</f>
        <v>18.657499999999999</v>
      </c>
      <c r="S461" s="134">
        <v>0</v>
      </c>
      <c r="T461" s="135">
        <f>S461*H461</f>
        <v>0</v>
      </c>
      <c r="AR461" s="136" t="s">
        <v>129</v>
      </c>
      <c r="AT461" s="136" t="s">
        <v>124</v>
      </c>
      <c r="AU461" s="136" t="s">
        <v>82</v>
      </c>
      <c r="AY461" s="16" t="s">
        <v>122</v>
      </c>
      <c r="BE461" s="137">
        <f>IF(N461="základní",J461,0)</f>
        <v>0</v>
      </c>
      <c r="BF461" s="137">
        <f>IF(N461="snížená",J461,0)</f>
        <v>0</v>
      </c>
      <c r="BG461" s="137">
        <f>IF(N461="zákl. přenesená",J461,0)</f>
        <v>0</v>
      </c>
      <c r="BH461" s="137">
        <f>IF(N461="sníž. přenesená",J461,0)</f>
        <v>0</v>
      </c>
      <c r="BI461" s="137">
        <f>IF(N461="nulová",J461,0)</f>
        <v>0</v>
      </c>
      <c r="BJ461" s="16" t="s">
        <v>12</v>
      </c>
      <c r="BK461" s="137">
        <f>ROUND(I461*H461,2)</f>
        <v>0</v>
      </c>
      <c r="BL461" s="16" t="s">
        <v>129</v>
      </c>
      <c r="BM461" s="136" t="s">
        <v>974</v>
      </c>
    </row>
    <row r="462" spans="2:65" s="1" customFormat="1" x14ac:dyDescent="0.2">
      <c r="B462" s="31"/>
      <c r="D462" s="138" t="s">
        <v>131</v>
      </c>
      <c r="F462" s="139" t="s">
        <v>975</v>
      </c>
      <c r="I462" s="140"/>
      <c r="L462" s="31"/>
      <c r="M462" s="141"/>
      <c r="T462" s="52"/>
      <c r="AT462" s="16" t="s">
        <v>131</v>
      </c>
      <c r="AU462" s="16" t="s">
        <v>82</v>
      </c>
    </row>
    <row r="463" spans="2:65" s="12" customFormat="1" x14ac:dyDescent="0.2">
      <c r="B463" s="142"/>
      <c r="D463" s="143" t="s">
        <v>133</v>
      </c>
      <c r="E463" s="144" t="s">
        <v>19</v>
      </c>
      <c r="F463" s="145" t="s">
        <v>976</v>
      </c>
      <c r="H463" s="146">
        <v>51</v>
      </c>
      <c r="I463" s="147"/>
      <c r="L463" s="142"/>
      <c r="M463" s="148"/>
      <c r="T463" s="149"/>
      <c r="AT463" s="144" t="s">
        <v>133</v>
      </c>
      <c r="AU463" s="144" t="s">
        <v>82</v>
      </c>
      <c r="AV463" s="12" t="s">
        <v>82</v>
      </c>
      <c r="AW463" s="12" t="s">
        <v>35</v>
      </c>
      <c r="AX463" s="12" t="s">
        <v>73</v>
      </c>
      <c r="AY463" s="144" t="s">
        <v>122</v>
      </c>
    </row>
    <row r="464" spans="2:65" s="12" customFormat="1" x14ac:dyDescent="0.2">
      <c r="B464" s="142"/>
      <c r="D464" s="143" t="s">
        <v>133</v>
      </c>
      <c r="E464" s="144" t="s">
        <v>19</v>
      </c>
      <c r="F464" s="145" t="s">
        <v>977</v>
      </c>
      <c r="H464" s="146">
        <v>17</v>
      </c>
      <c r="I464" s="147"/>
      <c r="L464" s="142"/>
      <c r="M464" s="148"/>
      <c r="T464" s="149"/>
      <c r="AT464" s="144" t="s">
        <v>133</v>
      </c>
      <c r="AU464" s="144" t="s">
        <v>82</v>
      </c>
      <c r="AV464" s="12" t="s">
        <v>82</v>
      </c>
      <c r="AW464" s="12" t="s">
        <v>35</v>
      </c>
      <c r="AX464" s="12" t="s">
        <v>73</v>
      </c>
      <c r="AY464" s="144" t="s">
        <v>122</v>
      </c>
    </row>
    <row r="465" spans="2:65" s="12" customFormat="1" x14ac:dyDescent="0.2">
      <c r="B465" s="142"/>
      <c r="D465" s="143" t="s">
        <v>133</v>
      </c>
      <c r="E465" s="144" t="s">
        <v>19</v>
      </c>
      <c r="F465" s="145" t="s">
        <v>978</v>
      </c>
      <c r="H465" s="146">
        <v>17</v>
      </c>
      <c r="I465" s="147"/>
      <c r="L465" s="142"/>
      <c r="M465" s="148"/>
      <c r="T465" s="149"/>
      <c r="AT465" s="144" t="s">
        <v>133</v>
      </c>
      <c r="AU465" s="144" t="s">
        <v>82</v>
      </c>
      <c r="AV465" s="12" t="s">
        <v>82</v>
      </c>
      <c r="AW465" s="12" t="s">
        <v>35</v>
      </c>
      <c r="AX465" s="12" t="s">
        <v>73</v>
      </c>
      <c r="AY465" s="144" t="s">
        <v>122</v>
      </c>
    </row>
    <row r="466" spans="2:65" s="1" customFormat="1" ht="16.5" customHeight="1" x14ac:dyDescent="0.2">
      <c r="B466" s="31"/>
      <c r="C466" s="156" t="s">
        <v>687</v>
      </c>
      <c r="D466" s="156" t="s">
        <v>250</v>
      </c>
      <c r="E466" s="157" t="s">
        <v>979</v>
      </c>
      <c r="F466" s="158" t="s">
        <v>980</v>
      </c>
      <c r="G466" s="159" t="s">
        <v>148</v>
      </c>
      <c r="H466" s="160">
        <v>76</v>
      </c>
      <c r="I466" s="161"/>
      <c r="J466" s="160">
        <f>ROUND(I466*H466,2)</f>
        <v>0</v>
      </c>
      <c r="K466" s="158" t="s">
        <v>128</v>
      </c>
      <c r="L466" s="162"/>
      <c r="M466" s="163" t="s">
        <v>19</v>
      </c>
      <c r="N466" s="164" t="s">
        <v>44</v>
      </c>
      <c r="P466" s="134">
        <f>O466*H466</f>
        <v>0</v>
      </c>
      <c r="Q466" s="134">
        <v>0.22500000000000001</v>
      </c>
      <c r="R466" s="134">
        <f>Q466*H466</f>
        <v>17.100000000000001</v>
      </c>
      <c r="S466" s="134">
        <v>0</v>
      </c>
      <c r="T466" s="135">
        <f>S466*H466</f>
        <v>0</v>
      </c>
      <c r="AR466" s="136" t="s">
        <v>172</v>
      </c>
      <c r="AT466" s="136" t="s">
        <v>250</v>
      </c>
      <c r="AU466" s="136" t="s">
        <v>82</v>
      </c>
      <c r="AY466" s="16" t="s">
        <v>122</v>
      </c>
      <c r="BE466" s="137">
        <f>IF(N466="základní",J466,0)</f>
        <v>0</v>
      </c>
      <c r="BF466" s="137">
        <f>IF(N466="snížená",J466,0)</f>
        <v>0</v>
      </c>
      <c r="BG466" s="137">
        <f>IF(N466="zákl. přenesená",J466,0)</f>
        <v>0</v>
      </c>
      <c r="BH466" s="137">
        <f>IF(N466="sníž. přenesená",J466,0)</f>
        <v>0</v>
      </c>
      <c r="BI466" s="137">
        <f>IF(N466="nulová",J466,0)</f>
        <v>0</v>
      </c>
      <c r="BJ466" s="16" t="s">
        <v>12</v>
      </c>
      <c r="BK466" s="137">
        <f>ROUND(I466*H466,2)</f>
        <v>0</v>
      </c>
      <c r="BL466" s="16" t="s">
        <v>129</v>
      </c>
      <c r="BM466" s="136" t="s">
        <v>981</v>
      </c>
    </row>
    <row r="467" spans="2:65" s="12" customFormat="1" x14ac:dyDescent="0.2">
      <c r="B467" s="142"/>
      <c r="D467" s="143" t="s">
        <v>133</v>
      </c>
      <c r="E467" s="144" t="s">
        <v>19</v>
      </c>
      <c r="F467" s="145" t="s">
        <v>982</v>
      </c>
      <c r="H467" s="146">
        <v>46</v>
      </c>
      <c r="I467" s="147"/>
      <c r="L467" s="142"/>
      <c r="M467" s="148"/>
      <c r="T467" s="149"/>
      <c r="AT467" s="144" t="s">
        <v>133</v>
      </c>
      <c r="AU467" s="144" t="s">
        <v>82</v>
      </c>
      <c r="AV467" s="12" t="s">
        <v>82</v>
      </c>
      <c r="AW467" s="12" t="s">
        <v>35</v>
      </c>
      <c r="AX467" s="12" t="s">
        <v>73</v>
      </c>
      <c r="AY467" s="144" t="s">
        <v>122</v>
      </c>
    </row>
    <row r="468" spans="2:65" s="12" customFormat="1" x14ac:dyDescent="0.2">
      <c r="B468" s="142"/>
      <c r="D468" s="143" t="s">
        <v>133</v>
      </c>
      <c r="E468" s="144" t="s">
        <v>19</v>
      </c>
      <c r="F468" s="145" t="s">
        <v>983</v>
      </c>
      <c r="H468" s="146">
        <v>15</v>
      </c>
      <c r="I468" s="147"/>
      <c r="L468" s="142"/>
      <c r="M468" s="148"/>
      <c r="T468" s="149"/>
      <c r="AT468" s="144" t="s">
        <v>133</v>
      </c>
      <c r="AU468" s="144" t="s">
        <v>82</v>
      </c>
      <c r="AV468" s="12" t="s">
        <v>82</v>
      </c>
      <c r="AW468" s="12" t="s">
        <v>35</v>
      </c>
      <c r="AX468" s="12" t="s">
        <v>73</v>
      </c>
      <c r="AY468" s="144" t="s">
        <v>122</v>
      </c>
    </row>
    <row r="469" spans="2:65" s="12" customFormat="1" x14ac:dyDescent="0.2">
      <c r="B469" s="142"/>
      <c r="D469" s="143" t="s">
        <v>133</v>
      </c>
      <c r="E469" s="144" t="s">
        <v>19</v>
      </c>
      <c r="F469" s="145" t="s">
        <v>984</v>
      </c>
      <c r="H469" s="146">
        <v>15</v>
      </c>
      <c r="I469" s="147"/>
      <c r="L469" s="142"/>
      <c r="M469" s="148"/>
      <c r="T469" s="149"/>
      <c r="AT469" s="144" t="s">
        <v>133</v>
      </c>
      <c r="AU469" s="144" t="s">
        <v>82</v>
      </c>
      <c r="AV469" s="12" t="s">
        <v>82</v>
      </c>
      <c r="AW469" s="12" t="s">
        <v>35</v>
      </c>
      <c r="AX469" s="12" t="s">
        <v>73</v>
      </c>
      <c r="AY469" s="144" t="s">
        <v>122</v>
      </c>
    </row>
    <row r="470" spans="2:65" s="1" customFormat="1" ht="24.2" customHeight="1" x14ac:dyDescent="0.2">
      <c r="B470" s="31"/>
      <c r="C470" s="156" t="s">
        <v>692</v>
      </c>
      <c r="D470" s="156" t="s">
        <v>250</v>
      </c>
      <c r="E470" s="157" t="s">
        <v>985</v>
      </c>
      <c r="F470" s="158" t="s">
        <v>986</v>
      </c>
      <c r="G470" s="159" t="s">
        <v>148</v>
      </c>
      <c r="H470" s="160">
        <v>10</v>
      </c>
      <c r="I470" s="161"/>
      <c r="J470" s="160">
        <f>ROUND(I470*H470,2)</f>
        <v>0</v>
      </c>
      <c r="K470" s="158" t="s">
        <v>128</v>
      </c>
      <c r="L470" s="162"/>
      <c r="M470" s="163" t="s">
        <v>19</v>
      </c>
      <c r="N470" s="164" t="s">
        <v>44</v>
      </c>
      <c r="P470" s="134">
        <f>O470*H470</f>
        <v>0</v>
      </c>
      <c r="Q470" s="134">
        <v>0.151</v>
      </c>
      <c r="R470" s="134">
        <f>Q470*H470</f>
        <v>1.51</v>
      </c>
      <c r="S470" s="134">
        <v>0</v>
      </c>
      <c r="T470" s="135">
        <f>S470*H470</f>
        <v>0</v>
      </c>
      <c r="AR470" s="136" t="s">
        <v>172</v>
      </c>
      <c r="AT470" s="136" t="s">
        <v>250</v>
      </c>
      <c r="AU470" s="136" t="s">
        <v>82</v>
      </c>
      <c r="AY470" s="16" t="s">
        <v>122</v>
      </c>
      <c r="BE470" s="137">
        <f>IF(N470="základní",J470,0)</f>
        <v>0</v>
      </c>
      <c r="BF470" s="137">
        <f>IF(N470="snížená",J470,0)</f>
        <v>0</v>
      </c>
      <c r="BG470" s="137">
        <f>IF(N470="zákl. přenesená",J470,0)</f>
        <v>0</v>
      </c>
      <c r="BH470" s="137">
        <f>IF(N470="sníž. přenesená",J470,0)</f>
        <v>0</v>
      </c>
      <c r="BI470" s="137">
        <f>IF(N470="nulová",J470,0)</f>
        <v>0</v>
      </c>
      <c r="BJ470" s="16" t="s">
        <v>12</v>
      </c>
      <c r="BK470" s="137">
        <f>ROUND(I470*H470,2)</f>
        <v>0</v>
      </c>
      <c r="BL470" s="16" t="s">
        <v>129</v>
      </c>
      <c r="BM470" s="136" t="s">
        <v>987</v>
      </c>
    </row>
    <row r="471" spans="2:65" s="12" customFormat="1" x14ac:dyDescent="0.2">
      <c r="B471" s="142"/>
      <c r="D471" s="143" t="s">
        <v>133</v>
      </c>
      <c r="E471" s="144" t="s">
        <v>19</v>
      </c>
      <c r="F471" s="145" t="s">
        <v>988</v>
      </c>
      <c r="H471" s="146">
        <v>6</v>
      </c>
      <c r="I471" s="147"/>
      <c r="L471" s="142"/>
      <c r="M471" s="148"/>
      <c r="T471" s="149"/>
      <c r="AT471" s="144" t="s">
        <v>133</v>
      </c>
      <c r="AU471" s="144" t="s">
        <v>82</v>
      </c>
      <c r="AV471" s="12" t="s">
        <v>82</v>
      </c>
      <c r="AW471" s="12" t="s">
        <v>35</v>
      </c>
      <c r="AX471" s="12" t="s">
        <v>73</v>
      </c>
      <c r="AY471" s="144" t="s">
        <v>122</v>
      </c>
    </row>
    <row r="472" spans="2:65" s="12" customFormat="1" x14ac:dyDescent="0.2">
      <c r="B472" s="142"/>
      <c r="D472" s="143" t="s">
        <v>133</v>
      </c>
      <c r="E472" s="144" t="s">
        <v>19</v>
      </c>
      <c r="F472" s="145" t="s">
        <v>989</v>
      </c>
      <c r="H472" s="146">
        <v>2</v>
      </c>
      <c r="I472" s="147"/>
      <c r="L472" s="142"/>
      <c r="M472" s="148"/>
      <c r="T472" s="149"/>
      <c r="AT472" s="144" t="s">
        <v>133</v>
      </c>
      <c r="AU472" s="144" t="s">
        <v>82</v>
      </c>
      <c r="AV472" s="12" t="s">
        <v>82</v>
      </c>
      <c r="AW472" s="12" t="s">
        <v>35</v>
      </c>
      <c r="AX472" s="12" t="s">
        <v>73</v>
      </c>
      <c r="AY472" s="144" t="s">
        <v>122</v>
      </c>
    </row>
    <row r="473" spans="2:65" s="12" customFormat="1" x14ac:dyDescent="0.2">
      <c r="B473" s="142"/>
      <c r="D473" s="143" t="s">
        <v>133</v>
      </c>
      <c r="E473" s="144" t="s">
        <v>19</v>
      </c>
      <c r="F473" s="145" t="s">
        <v>990</v>
      </c>
      <c r="H473" s="146">
        <v>2</v>
      </c>
      <c r="I473" s="147"/>
      <c r="L473" s="142"/>
      <c r="M473" s="148"/>
      <c r="T473" s="149"/>
      <c r="AT473" s="144" t="s">
        <v>133</v>
      </c>
      <c r="AU473" s="144" t="s">
        <v>82</v>
      </c>
      <c r="AV473" s="12" t="s">
        <v>82</v>
      </c>
      <c r="AW473" s="12" t="s">
        <v>35</v>
      </c>
      <c r="AX473" s="12" t="s">
        <v>73</v>
      </c>
      <c r="AY473" s="144" t="s">
        <v>122</v>
      </c>
    </row>
    <row r="474" spans="2:65" s="1" customFormat="1" ht="49.15" customHeight="1" x14ac:dyDescent="0.2">
      <c r="B474" s="31"/>
      <c r="C474" s="126" t="s">
        <v>699</v>
      </c>
      <c r="D474" s="126" t="s">
        <v>124</v>
      </c>
      <c r="E474" s="127" t="s">
        <v>642</v>
      </c>
      <c r="F474" s="128" t="s">
        <v>643</v>
      </c>
      <c r="G474" s="129" t="s">
        <v>148</v>
      </c>
      <c r="H474" s="130">
        <v>1790</v>
      </c>
      <c r="I474" s="131"/>
      <c r="J474" s="130">
        <f>ROUND(I474*H474,2)</f>
        <v>0</v>
      </c>
      <c r="K474" s="128" t="s">
        <v>128</v>
      </c>
      <c r="L474" s="31"/>
      <c r="M474" s="132" t="s">
        <v>19</v>
      </c>
      <c r="N474" s="133" t="s">
        <v>44</v>
      </c>
      <c r="P474" s="134">
        <f>O474*H474</f>
        <v>0</v>
      </c>
      <c r="Q474" s="134">
        <v>0.16850000000000001</v>
      </c>
      <c r="R474" s="134">
        <f>Q474*H474</f>
        <v>301.61500000000001</v>
      </c>
      <c r="S474" s="134">
        <v>0</v>
      </c>
      <c r="T474" s="135">
        <f>S474*H474</f>
        <v>0</v>
      </c>
      <c r="AR474" s="136" t="s">
        <v>129</v>
      </c>
      <c r="AT474" s="136" t="s">
        <v>124</v>
      </c>
      <c r="AU474" s="136" t="s">
        <v>82</v>
      </c>
      <c r="AY474" s="16" t="s">
        <v>122</v>
      </c>
      <c r="BE474" s="137">
        <f>IF(N474="základní",J474,0)</f>
        <v>0</v>
      </c>
      <c r="BF474" s="137">
        <f>IF(N474="snížená",J474,0)</f>
        <v>0</v>
      </c>
      <c r="BG474" s="137">
        <f>IF(N474="zákl. přenesená",J474,0)</f>
        <v>0</v>
      </c>
      <c r="BH474" s="137">
        <f>IF(N474="sníž. přenesená",J474,0)</f>
        <v>0</v>
      </c>
      <c r="BI474" s="137">
        <f>IF(N474="nulová",J474,0)</f>
        <v>0</v>
      </c>
      <c r="BJ474" s="16" t="s">
        <v>12</v>
      </c>
      <c r="BK474" s="137">
        <f>ROUND(I474*H474,2)</f>
        <v>0</v>
      </c>
      <c r="BL474" s="16" t="s">
        <v>129</v>
      </c>
      <c r="BM474" s="136" t="s">
        <v>644</v>
      </c>
    </row>
    <row r="475" spans="2:65" s="1" customFormat="1" x14ac:dyDescent="0.2">
      <c r="B475" s="31"/>
      <c r="D475" s="138" t="s">
        <v>131</v>
      </c>
      <c r="F475" s="139" t="s">
        <v>645</v>
      </c>
      <c r="I475" s="140"/>
      <c r="L475" s="31"/>
      <c r="M475" s="141"/>
      <c r="T475" s="52"/>
      <c r="AT475" s="16" t="s">
        <v>131</v>
      </c>
      <c r="AU475" s="16" t="s">
        <v>82</v>
      </c>
    </row>
    <row r="476" spans="2:65" s="12" customFormat="1" x14ac:dyDescent="0.2">
      <c r="B476" s="142"/>
      <c r="D476" s="143" t="s">
        <v>133</v>
      </c>
      <c r="E476" s="144" t="s">
        <v>19</v>
      </c>
      <c r="F476" s="145" t="s">
        <v>991</v>
      </c>
      <c r="H476" s="146">
        <v>1140</v>
      </c>
      <c r="I476" s="147"/>
      <c r="L476" s="142"/>
      <c r="M476" s="148"/>
      <c r="T476" s="149"/>
      <c r="AT476" s="144" t="s">
        <v>133</v>
      </c>
      <c r="AU476" s="144" t="s">
        <v>82</v>
      </c>
      <c r="AV476" s="12" t="s">
        <v>82</v>
      </c>
      <c r="AW476" s="12" t="s">
        <v>35</v>
      </c>
      <c r="AX476" s="12" t="s">
        <v>73</v>
      </c>
      <c r="AY476" s="144" t="s">
        <v>122</v>
      </c>
    </row>
    <row r="477" spans="2:65" s="12" customFormat="1" x14ac:dyDescent="0.2">
      <c r="B477" s="142"/>
      <c r="D477" s="143" t="s">
        <v>133</v>
      </c>
      <c r="E477" s="144" t="s">
        <v>19</v>
      </c>
      <c r="F477" s="145" t="s">
        <v>992</v>
      </c>
      <c r="H477" s="146">
        <v>425</v>
      </c>
      <c r="I477" s="147"/>
      <c r="L477" s="142"/>
      <c r="M477" s="148"/>
      <c r="T477" s="149"/>
      <c r="AT477" s="144" t="s">
        <v>133</v>
      </c>
      <c r="AU477" s="144" t="s">
        <v>82</v>
      </c>
      <c r="AV477" s="12" t="s">
        <v>82</v>
      </c>
      <c r="AW477" s="12" t="s">
        <v>35</v>
      </c>
      <c r="AX477" s="12" t="s">
        <v>73</v>
      </c>
      <c r="AY477" s="144" t="s">
        <v>122</v>
      </c>
    </row>
    <row r="478" spans="2:65" s="12" customFormat="1" x14ac:dyDescent="0.2">
      <c r="B478" s="142"/>
      <c r="D478" s="143" t="s">
        <v>133</v>
      </c>
      <c r="E478" s="144" t="s">
        <v>19</v>
      </c>
      <c r="F478" s="145" t="s">
        <v>993</v>
      </c>
      <c r="H478" s="146">
        <v>225</v>
      </c>
      <c r="I478" s="147"/>
      <c r="L478" s="142"/>
      <c r="M478" s="148"/>
      <c r="T478" s="149"/>
      <c r="AT478" s="144" t="s">
        <v>133</v>
      </c>
      <c r="AU478" s="144" t="s">
        <v>82</v>
      </c>
      <c r="AV478" s="12" t="s">
        <v>82</v>
      </c>
      <c r="AW478" s="12" t="s">
        <v>35</v>
      </c>
      <c r="AX478" s="12" t="s">
        <v>73</v>
      </c>
      <c r="AY478" s="144" t="s">
        <v>122</v>
      </c>
    </row>
    <row r="479" spans="2:65" s="1" customFormat="1" ht="16.5" customHeight="1" x14ac:dyDescent="0.2">
      <c r="B479" s="31"/>
      <c r="C479" s="156" t="s">
        <v>704</v>
      </c>
      <c r="D479" s="156" t="s">
        <v>250</v>
      </c>
      <c r="E479" s="157" t="s">
        <v>649</v>
      </c>
      <c r="F479" s="158" t="s">
        <v>650</v>
      </c>
      <c r="G479" s="159" t="s">
        <v>148</v>
      </c>
      <c r="H479" s="160">
        <v>1269</v>
      </c>
      <c r="I479" s="161"/>
      <c r="J479" s="160">
        <f>ROUND(I479*H479,2)</f>
        <v>0</v>
      </c>
      <c r="K479" s="158" t="s">
        <v>128</v>
      </c>
      <c r="L479" s="162"/>
      <c r="M479" s="163" t="s">
        <v>19</v>
      </c>
      <c r="N479" s="164" t="s">
        <v>44</v>
      </c>
      <c r="P479" s="134">
        <f>O479*H479</f>
        <v>0</v>
      </c>
      <c r="Q479" s="134">
        <v>0.08</v>
      </c>
      <c r="R479" s="134">
        <f>Q479*H479</f>
        <v>101.52</v>
      </c>
      <c r="S479" s="134">
        <v>0</v>
      </c>
      <c r="T479" s="135">
        <f>S479*H479</f>
        <v>0</v>
      </c>
      <c r="AR479" s="136" t="s">
        <v>172</v>
      </c>
      <c r="AT479" s="136" t="s">
        <v>250</v>
      </c>
      <c r="AU479" s="136" t="s">
        <v>82</v>
      </c>
      <c r="AY479" s="16" t="s">
        <v>122</v>
      </c>
      <c r="BE479" s="137">
        <f>IF(N479="základní",J479,0)</f>
        <v>0</v>
      </c>
      <c r="BF479" s="137">
        <f>IF(N479="snížená",J479,0)</f>
        <v>0</v>
      </c>
      <c r="BG479" s="137">
        <f>IF(N479="zákl. přenesená",J479,0)</f>
        <v>0</v>
      </c>
      <c r="BH479" s="137">
        <f>IF(N479="sníž. přenesená",J479,0)</f>
        <v>0</v>
      </c>
      <c r="BI479" s="137">
        <f>IF(N479="nulová",J479,0)</f>
        <v>0</v>
      </c>
      <c r="BJ479" s="16" t="s">
        <v>12</v>
      </c>
      <c r="BK479" s="137">
        <f>ROUND(I479*H479,2)</f>
        <v>0</v>
      </c>
      <c r="BL479" s="16" t="s">
        <v>129</v>
      </c>
      <c r="BM479" s="136" t="s">
        <v>651</v>
      </c>
    </row>
    <row r="480" spans="2:65" s="12" customFormat="1" x14ac:dyDescent="0.2">
      <c r="B480" s="142"/>
      <c r="D480" s="143" t="s">
        <v>133</v>
      </c>
      <c r="E480" s="144" t="s">
        <v>19</v>
      </c>
      <c r="F480" s="145" t="s">
        <v>994</v>
      </c>
      <c r="H480" s="146">
        <v>810</v>
      </c>
      <c r="I480" s="147"/>
      <c r="L480" s="142"/>
      <c r="M480" s="148"/>
      <c r="T480" s="149"/>
      <c r="AT480" s="144" t="s">
        <v>133</v>
      </c>
      <c r="AU480" s="144" t="s">
        <v>82</v>
      </c>
      <c r="AV480" s="12" t="s">
        <v>82</v>
      </c>
      <c r="AW480" s="12" t="s">
        <v>35</v>
      </c>
      <c r="AX480" s="12" t="s">
        <v>73</v>
      </c>
      <c r="AY480" s="144" t="s">
        <v>122</v>
      </c>
    </row>
    <row r="481" spans="2:65" s="12" customFormat="1" x14ac:dyDescent="0.2">
      <c r="B481" s="142"/>
      <c r="D481" s="143" t="s">
        <v>133</v>
      </c>
      <c r="E481" s="144" t="s">
        <v>19</v>
      </c>
      <c r="F481" s="145" t="s">
        <v>995</v>
      </c>
      <c r="H481" s="146">
        <v>255</v>
      </c>
      <c r="I481" s="147"/>
      <c r="L481" s="142"/>
      <c r="M481" s="148"/>
      <c r="T481" s="149"/>
      <c r="AT481" s="144" t="s">
        <v>133</v>
      </c>
      <c r="AU481" s="144" t="s">
        <v>82</v>
      </c>
      <c r="AV481" s="12" t="s">
        <v>82</v>
      </c>
      <c r="AW481" s="12" t="s">
        <v>35</v>
      </c>
      <c r="AX481" s="12" t="s">
        <v>73</v>
      </c>
      <c r="AY481" s="144" t="s">
        <v>122</v>
      </c>
    </row>
    <row r="482" spans="2:65" s="12" customFormat="1" x14ac:dyDescent="0.2">
      <c r="B482" s="142"/>
      <c r="D482" s="143" t="s">
        <v>133</v>
      </c>
      <c r="E482" s="144" t="s">
        <v>19</v>
      </c>
      <c r="F482" s="145" t="s">
        <v>996</v>
      </c>
      <c r="H482" s="146">
        <v>204</v>
      </c>
      <c r="I482" s="147"/>
      <c r="L482" s="142"/>
      <c r="M482" s="148"/>
      <c r="T482" s="149"/>
      <c r="AT482" s="144" t="s">
        <v>133</v>
      </c>
      <c r="AU482" s="144" t="s">
        <v>82</v>
      </c>
      <c r="AV482" s="12" t="s">
        <v>82</v>
      </c>
      <c r="AW482" s="12" t="s">
        <v>35</v>
      </c>
      <c r="AX482" s="12" t="s">
        <v>73</v>
      </c>
      <c r="AY482" s="144" t="s">
        <v>122</v>
      </c>
    </row>
    <row r="483" spans="2:65" s="1" customFormat="1" ht="24.2" customHeight="1" x14ac:dyDescent="0.2">
      <c r="B483" s="31"/>
      <c r="C483" s="156" t="s">
        <v>713</v>
      </c>
      <c r="D483" s="156" t="s">
        <v>250</v>
      </c>
      <c r="E483" s="157" t="s">
        <v>997</v>
      </c>
      <c r="F483" s="158" t="s">
        <v>998</v>
      </c>
      <c r="G483" s="159" t="s">
        <v>148</v>
      </c>
      <c r="H483" s="160">
        <v>542</v>
      </c>
      <c r="I483" s="161"/>
      <c r="J483" s="160">
        <f>ROUND(I483*H483,2)</f>
        <v>0</v>
      </c>
      <c r="K483" s="158" t="s">
        <v>128</v>
      </c>
      <c r="L483" s="162"/>
      <c r="M483" s="163" t="s">
        <v>19</v>
      </c>
      <c r="N483" s="164" t="s">
        <v>44</v>
      </c>
      <c r="P483" s="134">
        <f>O483*H483</f>
        <v>0</v>
      </c>
      <c r="Q483" s="134">
        <v>4.8300000000000003E-2</v>
      </c>
      <c r="R483" s="134">
        <f>Q483*H483</f>
        <v>26.178600000000003</v>
      </c>
      <c r="S483" s="134">
        <v>0</v>
      </c>
      <c r="T483" s="135">
        <f>S483*H483</f>
        <v>0</v>
      </c>
      <c r="AR483" s="136" t="s">
        <v>172</v>
      </c>
      <c r="AT483" s="136" t="s">
        <v>250</v>
      </c>
      <c r="AU483" s="136" t="s">
        <v>82</v>
      </c>
      <c r="AY483" s="16" t="s">
        <v>122</v>
      </c>
      <c r="BE483" s="137">
        <f>IF(N483="základní",J483,0)</f>
        <v>0</v>
      </c>
      <c r="BF483" s="137">
        <f>IF(N483="snížená",J483,0)</f>
        <v>0</v>
      </c>
      <c r="BG483" s="137">
        <f>IF(N483="zákl. přenesená",J483,0)</f>
        <v>0</v>
      </c>
      <c r="BH483" s="137">
        <f>IF(N483="sníž. přenesená",J483,0)</f>
        <v>0</v>
      </c>
      <c r="BI483" s="137">
        <f>IF(N483="nulová",J483,0)</f>
        <v>0</v>
      </c>
      <c r="BJ483" s="16" t="s">
        <v>12</v>
      </c>
      <c r="BK483" s="137">
        <f>ROUND(I483*H483,2)</f>
        <v>0</v>
      </c>
      <c r="BL483" s="16" t="s">
        <v>129</v>
      </c>
      <c r="BM483" s="136" t="s">
        <v>999</v>
      </c>
    </row>
    <row r="484" spans="2:65" s="12" customFormat="1" x14ac:dyDescent="0.2">
      <c r="B484" s="142"/>
      <c r="D484" s="143" t="s">
        <v>133</v>
      </c>
      <c r="E484" s="144" t="s">
        <v>19</v>
      </c>
      <c r="F484" s="145" t="s">
        <v>1000</v>
      </c>
      <c r="H484" s="146">
        <v>337</v>
      </c>
      <c r="I484" s="147"/>
      <c r="L484" s="142"/>
      <c r="M484" s="148"/>
      <c r="T484" s="149"/>
      <c r="AT484" s="144" t="s">
        <v>133</v>
      </c>
      <c r="AU484" s="144" t="s">
        <v>82</v>
      </c>
      <c r="AV484" s="12" t="s">
        <v>82</v>
      </c>
      <c r="AW484" s="12" t="s">
        <v>35</v>
      </c>
      <c r="AX484" s="12" t="s">
        <v>73</v>
      </c>
      <c r="AY484" s="144" t="s">
        <v>122</v>
      </c>
    </row>
    <row r="485" spans="2:65" s="12" customFormat="1" x14ac:dyDescent="0.2">
      <c r="B485" s="142"/>
      <c r="D485" s="143" t="s">
        <v>133</v>
      </c>
      <c r="E485" s="144" t="s">
        <v>19</v>
      </c>
      <c r="F485" s="145" t="s">
        <v>1001</v>
      </c>
      <c r="H485" s="146">
        <v>179</v>
      </c>
      <c r="I485" s="147"/>
      <c r="L485" s="142"/>
      <c r="M485" s="148"/>
      <c r="T485" s="149"/>
      <c r="AT485" s="144" t="s">
        <v>133</v>
      </c>
      <c r="AU485" s="144" t="s">
        <v>82</v>
      </c>
      <c r="AV485" s="12" t="s">
        <v>82</v>
      </c>
      <c r="AW485" s="12" t="s">
        <v>35</v>
      </c>
      <c r="AX485" s="12" t="s">
        <v>73</v>
      </c>
      <c r="AY485" s="144" t="s">
        <v>122</v>
      </c>
    </row>
    <row r="486" spans="2:65" s="12" customFormat="1" x14ac:dyDescent="0.2">
      <c r="B486" s="142"/>
      <c r="D486" s="143" t="s">
        <v>133</v>
      </c>
      <c r="E486" s="144" t="s">
        <v>19</v>
      </c>
      <c r="F486" s="145" t="s">
        <v>1002</v>
      </c>
      <c r="H486" s="146">
        <v>26</v>
      </c>
      <c r="I486" s="147"/>
      <c r="L486" s="142"/>
      <c r="M486" s="148"/>
      <c r="T486" s="149"/>
      <c r="AT486" s="144" t="s">
        <v>133</v>
      </c>
      <c r="AU486" s="144" t="s">
        <v>82</v>
      </c>
      <c r="AV486" s="12" t="s">
        <v>82</v>
      </c>
      <c r="AW486" s="12" t="s">
        <v>35</v>
      </c>
      <c r="AX486" s="12" t="s">
        <v>73</v>
      </c>
      <c r="AY486" s="144" t="s">
        <v>122</v>
      </c>
    </row>
    <row r="487" spans="2:65" s="1" customFormat="1" ht="24.2" customHeight="1" x14ac:dyDescent="0.2">
      <c r="B487" s="31"/>
      <c r="C487" s="156" t="s">
        <v>718</v>
      </c>
      <c r="D487" s="156" t="s">
        <v>250</v>
      </c>
      <c r="E487" s="157" t="s">
        <v>654</v>
      </c>
      <c r="F487" s="158" t="s">
        <v>655</v>
      </c>
      <c r="G487" s="159" t="s">
        <v>148</v>
      </c>
      <c r="H487" s="160">
        <v>16</v>
      </c>
      <c r="I487" s="161"/>
      <c r="J487" s="160">
        <f>ROUND(I487*H487,2)</f>
        <v>0</v>
      </c>
      <c r="K487" s="158" t="s">
        <v>128</v>
      </c>
      <c r="L487" s="162"/>
      <c r="M487" s="163" t="s">
        <v>19</v>
      </c>
      <c r="N487" s="164" t="s">
        <v>44</v>
      </c>
      <c r="P487" s="134">
        <f>O487*H487</f>
        <v>0</v>
      </c>
      <c r="Q487" s="134">
        <v>8.5999999999999993E-2</v>
      </c>
      <c r="R487" s="134">
        <f>Q487*H487</f>
        <v>1.3759999999999999</v>
      </c>
      <c r="S487" s="134">
        <v>0</v>
      </c>
      <c r="T487" s="135">
        <f>S487*H487</f>
        <v>0</v>
      </c>
      <c r="AR487" s="136" t="s">
        <v>172</v>
      </c>
      <c r="AT487" s="136" t="s">
        <v>250</v>
      </c>
      <c r="AU487" s="136" t="s">
        <v>82</v>
      </c>
      <c r="AY487" s="16" t="s">
        <v>122</v>
      </c>
      <c r="BE487" s="137">
        <f>IF(N487="základní",J487,0)</f>
        <v>0</v>
      </c>
      <c r="BF487" s="137">
        <f>IF(N487="snížená",J487,0)</f>
        <v>0</v>
      </c>
      <c r="BG487" s="137">
        <f>IF(N487="zákl. přenesená",J487,0)</f>
        <v>0</v>
      </c>
      <c r="BH487" s="137">
        <f>IF(N487="sníž. přenesená",J487,0)</f>
        <v>0</v>
      </c>
      <c r="BI487" s="137">
        <f>IF(N487="nulová",J487,0)</f>
        <v>0</v>
      </c>
      <c r="BJ487" s="16" t="s">
        <v>12</v>
      </c>
      <c r="BK487" s="137">
        <f>ROUND(I487*H487,2)</f>
        <v>0</v>
      </c>
      <c r="BL487" s="16" t="s">
        <v>129</v>
      </c>
      <c r="BM487" s="136" t="s">
        <v>656</v>
      </c>
    </row>
    <row r="488" spans="2:65" s="12" customFormat="1" x14ac:dyDescent="0.2">
      <c r="B488" s="142"/>
      <c r="D488" s="143" t="s">
        <v>133</v>
      </c>
      <c r="E488" s="144" t="s">
        <v>19</v>
      </c>
      <c r="F488" s="145" t="s">
        <v>1003</v>
      </c>
      <c r="H488" s="146">
        <v>16</v>
      </c>
      <c r="I488" s="147"/>
      <c r="L488" s="142"/>
      <c r="M488" s="148"/>
      <c r="T488" s="149"/>
      <c r="AT488" s="144" t="s">
        <v>133</v>
      </c>
      <c r="AU488" s="144" t="s">
        <v>82</v>
      </c>
      <c r="AV488" s="12" t="s">
        <v>82</v>
      </c>
      <c r="AW488" s="12" t="s">
        <v>35</v>
      </c>
      <c r="AX488" s="12" t="s">
        <v>12</v>
      </c>
      <c r="AY488" s="144" t="s">
        <v>122</v>
      </c>
    </row>
    <row r="489" spans="2:65" s="1" customFormat="1" ht="55.5" customHeight="1" x14ac:dyDescent="0.2">
      <c r="B489" s="31"/>
      <c r="C489" s="126" t="s">
        <v>723</v>
      </c>
      <c r="D489" s="126" t="s">
        <v>124</v>
      </c>
      <c r="E489" s="127" t="s">
        <v>1004</v>
      </c>
      <c r="F489" s="128" t="s">
        <v>1005</v>
      </c>
      <c r="G489" s="129" t="s">
        <v>148</v>
      </c>
      <c r="H489" s="130">
        <v>60</v>
      </c>
      <c r="I489" s="131"/>
      <c r="J489" s="130">
        <f>ROUND(I489*H489,2)</f>
        <v>0</v>
      </c>
      <c r="K489" s="128" t="s">
        <v>128</v>
      </c>
      <c r="L489" s="31"/>
      <c r="M489" s="132" t="s">
        <v>19</v>
      </c>
      <c r="N489" s="133" t="s">
        <v>44</v>
      </c>
      <c r="P489" s="134">
        <f>O489*H489</f>
        <v>0</v>
      </c>
      <c r="Q489" s="134">
        <v>0.34691</v>
      </c>
      <c r="R489" s="134">
        <f>Q489*H489</f>
        <v>20.814599999999999</v>
      </c>
      <c r="S489" s="134">
        <v>0</v>
      </c>
      <c r="T489" s="135">
        <f>S489*H489</f>
        <v>0</v>
      </c>
      <c r="AR489" s="136" t="s">
        <v>129</v>
      </c>
      <c r="AT489" s="136" t="s">
        <v>124</v>
      </c>
      <c r="AU489" s="136" t="s">
        <v>82</v>
      </c>
      <c r="AY489" s="16" t="s">
        <v>122</v>
      </c>
      <c r="BE489" s="137">
        <f>IF(N489="základní",J489,0)</f>
        <v>0</v>
      </c>
      <c r="BF489" s="137">
        <f>IF(N489="snížená",J489,0)</f>
        <v>0</v>
      </c>
      <c r="BG489" s="137">
        <f>IF(N489="zákl. přenesená",J489,0)</f>
        <v>0</v>
      </c>
      <c r="BH489" s="137">
        <f>IF(N489="sníž. přenesená",J489,0)</f>
        <v>0</v>
      </c>
      <c r="BI489" s="137">
        <f>IF(N489="nulová",J489,0)</f>
        <v>0</v>
      </c>
      <c r="BJ489" s="16" t="s">
        <v>12</v>
      </c>
      <c r="BK489" s="137">
        <f>ROUND(I489*H489,2)</f>
        <v>0</v>
      </c>
      <c r="BL489" s="16" t="s">
        <v>129</v>
      </c>
      <c r="BM489" s="136" t="s">
        <v>1006</v>
      </c>
    </row>
    <row r="490" spans="2:65" s="1" customFormat="1" x14ac:dyDescent="0.2">
      <c r="B490" s="31"/>
      <c r="D490" s="138" t="s">
        <v>131</v>
      </c>
      <c r="F490" s="139" t="s">
        <v>1007</v>
      </c>
      <c r="I490" s="140"/>
      <c r="L490" s="31"/>
      <c r="M490" s="141"/>
      <c r="T490" s="52"/>
      <c r="AT490" s="16" t="s">
        <v>131</v>
      </c>
      <c r="AU490" s="16" t="s">
        <v>82</v>
      </c>
    </row>
    <row r="491" spans="2:65" s="12" customFormat="1" x14ac:dyDescent="0.2">
      <c r="B491" s="142"/>
      <c r="D491" s="143" t="s">
        <v>133</v>
      </c>
      <c r="E491" s="144" t="s">
        <v>19</v>
      </c>
      <c r="F491" s="145" t="s">
        <v>1008</v>
      </c>
      <c r="H491" s="146">
        <v>60</v>
      </c>
      <c r="I491" s="147"/>
      <c r="L491" s="142"/>
      <c r="M491" s="148"/>
      <c r="T491" s="149"/>
      <c r="AT491" s="144" t="s">
        <v>133</v>
      </c>
      <c r="AU491" s="144" t="s">
        <v>82</v>
      </c>
      <c r="AV491" s="12" t="s">
        <v>82</v>
      </c>
      <c r="AW491" s="12" t="s">
        <v>35</v>
      </c>
      <c r="AX491" s="12" t="s">
        <v>12</v>
      </c>
      <c r="AY491" s="144" t="s">
        <v>122</v>
      </c>
    </row>
    <row r="492" spans="2:65" s="1" customFormat="1" ht="24.2" customHeight="1" x14ac:dyDescent="0.2">
      <c r="B492" s="31"/>
      <c r="C492" s="156" t="s">
        <v>728</v>
      </c>
      <c r="D492" s="156" t="s">
        <v>250</v>
      </c>
      <c r="E492" s="157" t="s">
        <v>1009</v>
      </c>
      <c r="F492" s="158" t="s">
        <v>1010</v>
      </c>
      <c r="G492" s="159" t="s">
        <v>148</v>
      </c>
      <c r="H492" s="160">
        <v>61</v>
      </c>
      <c r="I492" s="161"/>
      <c r="J492" s="160">
        <f>ROUND(I492*H492,2)</f>
        <v>0</v>
      </c>
      <c r="K492" s="158" t="s">
        <v>128</v>
      </c>
      <c r="L492" s="162"/>
      <c r="M492" s="163" t="s">
        <v>19</v>
      </c>
      <c r="N492" s="164" t="s">
        <v>44</v>
      </c>
      <c r="P492" s="134">
        <f>O492*H492</f>
        <v>0</v>
      </c>
      <c r="Q492" s="134">
        <v>0.14000000000000001</v>
      </c>
      <c r="R492" s="134">
        <f>Q492*H492</f>
        <v>8.5400000000000009</v>
      </c>
      <c r="S492" s="134">
        <v>0</v>
      </c>
      <c r="T492" s="135">
        <f>S492*H492</f>
        <v>0</v>
      </c>
      <c r="AR492" s="136" t="s">
        <v>172</v>
      </c>
      <c r="AT492" s="136" t="s">
        <v>250</v>
      </c>
      <c r="AU492" s="136" t="s">
        <v>82</v>
      </c>
      <c r="AY492" s="16" t="s">
        <v>122</v>
      </c>
      <c r="BE492" s="137">
        <f>IF(N492="základní",J492,0)</f>
        <v>0</v>
      </c>
      <c r="BF492" s="137">
        <f>IF(N492="snížená",J492,0)</f>
        <v>0</v>
      </c>
      <c r="BG492" s="137">
        <f>IF(N492="zákl. přenesená",J492,0)</f>
        <v>0</v>
      </c>
      <c r="BH492" s="137">
        <f>IF(N492="sníž. přenesená",J492,0)</f>
        <v>0</v>
      </c>
      <c r="BI492" s="137">
        <f>IF(N492="nulová",J492,0)</f>
        <v>0</v>
      </c>
      <c r="BJ492" s="16" t="s">
        <v>12</v>
      </c>
      <c r="BK492" s="137">
        <f>ROUND(I492*H492,2)</f>
        <v>0</v>
      </c>
      <c r="BL492" s="16" t="s">
        <v>129</v>
      </c>
      <c r="BM492" s="136" t="s">
        <v>1011</v>
      </c>
    </row>
    <row r="493" spans="2:65" s="12" customFormat="1" x14ac:dyDescent="0.2">
      <c r="B493" s="142"/>
      <c r="D493" s="143" t="s">
        <v>133</v>
      </c>
      <c r="F493" s="145" t="s">
        <v>1012</v>
      </c>
      <c r="H493" s="146">
        <v>61</v>
      </c>
      <c r="I493" s="147"/>
      <c r="L493" s="142"/>
      <c r="M493" s="148"/>
      <c r="T493" s="149"/>
      <c r="AT493" s="144" t="s">
        <v>133</v>
      </c>
      <c r="AU493" s="144" t="s">
        <v>82</v>
      </c>
      <c r="AV493" s="12" t="s">
        <v>82</v>
      </c>
      <c r="AW493" s="12" t="s">
        <v>4</v>
      </c>
      <c r="AX493" s="12" t="s">
        <v>12</v>
      </c>
      <c r="AY493" s="144" t="s">
        <v>122</v>
      </c>
    </row>
    <row r="494" spans="2:65" s="1" customFormat="1" ht="49.15" customHeight="1" x14ac:dyDescent="0.2">
      <c r="B494" s="31"/>
      <c r="C494" s="126" t="s">
        <v>734</v>
      </c>
      <c r="D494" s="126" t="s">
        <v>124</v>
      </c>
      <c r="E494" s="127" t="s">
        <v>659</v>
      </c>
      <c r="F494" s="128" t="s">
        <v>660</v>
      </c>
      <c r="G494" s="129" t="s">
        <v>148</v>
      </c>
      <c r="H494" s="130">
        <v>2005</v>
      </c>
      <c r="I494" s="131"/>
      <c r="J494" s="130">
        <f>ROUND(I494*H494,2)</f>
        <v>0</v>
      </c>
      <c r="K494" s="128" t="s">
        <v>128</v>
      </c>
      <c r="L494" s="31"/>
      <c r="M494" s="132" t="s">
        <v>19</v>
      </c>
      <c r="N494" s="133" t="s">
        <v>44</v>
      </c>
      <c r="P494" s="134">
        <f>O494*H494</f>
        <v>0</v>
      </c>
      <c r="Q494" s="134">
        <v>0.14041999999999999</v>
      </c>
      <c r="R494" s="134">
        <f>Q494*H494</f>
        <v>281.5421</v>
      </c>
      <c r="S494" s="134">
        <v>0</v>
      </c>
      <c r="T494" s="135">
        <f>S494*H494</f>
        <v>0</v>
      </c>
      <c r="AR494" s="136" t="s">
        <v>129</v>
      </c>
      <c r="AT494" s="136" t="s">
        <v>124</v>
      </c>
      <c r="AU494" s="136" t="s">
        <v>82</v>
      </c>
      <c r="AY494" s="16" t="s">
        <v>122</v>
      </c>
      <c r="BE494" s="137">
        <f>IF(N494="základní",J494,0)</f>
        <v>0</v>
      </c>
      <c r="BF494" s="137">
        <f>IF(N494="snížená",J494,0)</f>
        <v>0</v>
      </c>
      <c r="BG494" s="137">
        <f>IF(N494="zákl. přenesená",J494,0)</f>
        <v>0</v>
      </c>
      <c r="BH494" s="137">
        <f>IF(N494="sníž. přenesená",J494,0)</f>
        <v>0</v>
      </c>
      <c r="BI494" s="137">
        <f>IF(N494="nulová",J494,0)</f>
        <v>0</v>
      </c>
      <c r="BJ494" s="16" t="s">
        <v>12</v>
      </c>
      <c r="BK494" s="137">
        <f>ROUND(I494*H494,2)</f>
        <v>0</v>
      </c>
      <c r="BL494" s="16" t="s">
        <v>129</v>
      </c>
      <c r="BM494" s="136" t="s">
        <v>661</v>
      </c>
    </row>
    <row r="495" spans="2:65" s="1" customFormat="1" x14ac:dyDescent="0.2">
      <c r="B495" s="31"/>
      <c r="D495" s="138" t="s">
        <v>131</v>
      </c>
      <c r="F495" s="139" t="s">
        <v>662</v>
      </c>
      <c r="I495" s="140"/>
      <c r="L495" s="31"/>
      <c r="M495" s="141"/>
      <c r="T495" s="52"/>
      <c r="AT495" s="16" t="s">
        <v>131</v>
      </c>
      <c r="AU495" s="16" t="s">
        <v>82</v>
      </c>
    </row>
    <row r="496" spans="2:65" s="12" customFormat="1" x14ac:dyDescent="0.2">
      <c r="B496" s="142"/>
      <c r="D496" s="143" t="s">
        <v>133</v>
      </c>
      <c r="E496" s="144" t="s">
        <v>19</v>
      </c>
      <c r="F496" s="145" t="s">
        <v>1013</v>
      </c>
      <c r="H496" s="146">
        <v>1280</v>
      </c>
      <c r="I496" s="147"/>
      <c r="L496" s="142"/>
      <c r="M496" s="148"/>
      <c r="T496" s="149"/>
      <c r="AT496" s="144" t="s">
        <v>133</v>
      </c>
      <c r="AU496" s="144" t="s">
        <v>82</v>
      </c>
      <c r="AV496" s="12" t="s">
        <v>82</v>
      </c>
      <c r="AW496" s="12" t="s">
        <v>35</v>
      </c>
      <c r="AX496" s="12" t="s">
        <v>73</v>
      </c>
      <c r="AY496" s="144" t="s">
        <v>122</v>
      </c>
    </row>
    <row r="497" spans="2:65" s="12" customFormat="1" x14ac:dyDescent="0.2">
      <c r="B497" s="142"/>
      <c r="D497" s="143" t="s">
        <v>133</v>
      </c>
      <c r="E497" s="144" t="s">
        <v>19</v>
      </c>
      <c r="F497" s="145" t="s">
        <v>1014</v>
      </c>
      <c r="H497" s="146">
        <v>580</v>
      </c>
      <c r="I497" s="147"/>
      <c r="L497" s="142"/>
      <c r="M497" s="148"/>
      <c r="T497" s="149"/>
      <c r="AT497" s="144" t="s">
        <v>133</v>
      </c>
      <c r="AU497" s="144" t="s">
        <v>82</v>
      </c>
      <c r="AV497" s="12" t="s">
        <v>82</v>
      </c>
      <c r="AW497" s="12" t="s">
        <v>35</v>
      </c>
      <c r="AX497" s="12" t="s">
        <v>73</v>
      </c>
      <c r="AY497" s="144" t="s">
        <v>122</v>
      </c>
    </row>
    <row r="498" spans="2:65" s="12" customFormat="1" x14ac:dyDescent="0.2">
      <c r="B498" s="142"/>
      <c r="D498" s="143" t="s">
        <v>133</v>
      </c>
      <c r="E498" s="144" t="s">
        <v>19</v>
      </c>
      <c r="F498" s="145" t="s">
        <v>1015</v>
      </c>
      <c r="H498" s="146">
        <v>145</v>
      </c>
      <c r="I498" s="147"/>
      <c r="L498" s="142"/>
      <c r="M498" s="148"/>
      <c r="T498" s="149"/>
      <c r="AT498" s="144" t="s">
        <v>133</v>
      </c>
      <c r="AU498" s="144" t="s">
        <v>82</v>
      </c>
      <c r="AV498" s="12" t="s">
        <v>82</v>
      </c>
      <c r="AW498" s="12" t="s">
        <v>35</v>
      </c>
      <c r="AX498" s="12" t="s">
        <v>73</v>
      </c>
      <c r="AY498" s="144" t="s">
        <v>122</v>
      </c>
    </row>
    <row r="499" spans="2:65" s="1" customFormat="1" ht="16.5" customHeight="1" x14ac:dyDescent="0.2">
      <c r="B499" s="31"/>
      <c r="C499" s="156" t="s">
        <v>740</v>
      </c>
      <c r="D499" s="156" t="s">
        <v>250</v>
      </c>
      <c r="E499" s="157" t="s">
        <v>665</v>
      </c>
      <c r="F499" s="158" t="s">
        <v>666</v>
      </c>
      <c r="G499" s="159" t="s">
        <v>148</v>
      </c>
      <c r="H499" s="160">
        <v>2045</v>
      </c>
      <c r="I499" s="161"/>
      <c r="J499" s="160">
        <f>ROUND(I499*H499,2)</f>
        <v>0</v>
      </c>
      <c r="K499" s="158" t="s">
        <v>128</v>
      </c>
      <c r="L499" s="162"/>
      <c r="M499" s="163" t="s">
        <v>19</v>
      </c>
      <c r="N499" s="164" t="s">
        <v>44</v>
      </c>
      <c r="P499" s="134">
        <f>O499*H499</f>
        <v>0</v>
      </c>
      <c r="Q499" s="134">
        <v>4.4999999999999998E-2</v>
      </c>
      <c r="R499" s="134">
        <f>Q499*H499</f>
        <v>92.024999999999991</v>
      </c>
      <c r="S499" s="134">
        <v>0</v>
      </c>
      <c r="T499" s="135">
        <f>S499*H499</f>
        <v>0</v>
      </c>
      <c r="AR499" s="136" t="s">
        <v>172</v>
      </c>
      <c r="AT499" s="136" t="s">
        <v>250</v>
      </c>
      <c r="AU499" s="136" t="s">
        <v>82</v>
      </c>
      <c r="AY499" s="16" t="s">
        <v>122</v>
      </c>
      <c r="BE499" s="137">
        <f>IF(N499="základní",J499,0)</f>
        <v>0</v>
      </c>
      <c r="BF499" s="137">
        <f>IF(N499="snížená",J499,0)</f>
        <v>0</v>
      </c>
      <c r="BG499" s="137">
        <f>IF(N499="zákl. přenesená",J499,0)</f>
        <v>0</v>
      </c>
      <c r="BH499" s="137">
        <f>IF(N499="sníž. přenesená",J499,0)</f>
        <v>0</v>
      </c>
      <c r="BI499" s="137">
        <f>IF(N499="nulová",J499,0)</f>
        <v>0</v>
      </c>
      <c r="BJ499" s="16" t="s">
        <v>12</v>
      </c>
      <c r="BK499" s="137">
        <f>ROUND(I499*H499,2)</f>
        <v>0</v>
      </c>
      <c r="BL499" s="16" t="s">
        <v>129</v>
      </c>
      <c r="BM499" s="136" t="s">
        <v>667</v>
      </c>
    </row>
    <row r="500" spans="2:65" s="12" customFormat="1" x14ac:dyDescent="0.2">
      <c r="B500" s="142"/>
      <c r="D500" s="143" t="s">
        <v>133</v>
      </c>
      <c r="F500" s="145" t="s">
        <v>1016</v>
      </c>
      <c r="H500" s="146">
        <v>2045</v>
      </c>
      <c r="I500" s="147"/>
      <c r="L500" s="142"/>
      <c r="M500" s="148"/>
      <c r="T500" s="149"/>
      <c r="AT500" s="144" t="s">
        <v>133</v>
      </c>
      <c r="AU500" s="144" t="s">
        <v>82</v>
      </c>
      <c r="AV500" s="12" t="s">
        <v>82</v>
      </c>
      <c r="AW500" s="12" t="s">
        <v>4</v>
      </c>
      <c r="AX500" s="12" t="s">
        <v>12</v>
      </c>
      <c r="AY500" s="144" t="s">
        <v>122</v>
      </c>
    </row>
    <row r="501" spans="2:65" s="1" customFormat="1" ht="49.15" customHeight="1" x14ac:dyDescent="0.2">
      <c r="B501" s="31"/>
      <c r="C501" s="126" t="s">
        <v>745</v>
      </c>
      <c r="D501" s="126" t="s">
        <v>124</v>
      </c>
      <c r="E501" s="127" t="s">
        <v>670</v>
      </c>
      <c r="F501" s="128" t="s">
        <v>671</v>
      </c>
      <c r="G501" s="129" t="s">
        <v>148</v>
      </c>
      <c r="H501" s="130">
        <v>180</v>
      </c>
      <c r="I501" s="131"/>
      <c r="J501" s="130">
        <f>ROUND(I501*H501,2)</f>
        <v>0</v>
      </c>
      <c r="K501" s="128" t="s">
        <v>128</v>
      </c>
      <c r="L501" s="31"/>
      <c r="M501" s="132" t="s">
        <v>19</v>
      </c>
      <c r="N501" s="133" t="s">
        <v>44</v>
      </c>
      <c r="P501" s="134">
        <f>O501*H501</f>
        <v>0</v>
      </c>
      <c r="Q501" s="134">
        <v>0.15256</v>
      </c>
      <c r="R501" s="134">
        <f>Q501*H501</f>
        <v>27.460799999999999</v>
      </c>
      <c r="S501" s="134">
        <v>0</v>
      </c>
      <c r="T501" s="135">
        <f>S501*H501</f>
        <v>0</v>
      </c>
      <c r="AR501" s="136" t="s">
        <v>129</v>
      </c>
      <c r="AT501" s="136" t="s">
        <v>124</v>
      </c>
      <c r="AU501" s="136" t="s">
        <v>82</v>
      </c>
      <c r="AY501" s="16" t="s">
        <v>122</v>
      </c>
      <c r="BE501" s="137">
        <f>IF(N501="základní",J501,0)</f>
        <v>0</v>
      </c>
      <c r="BF501" s="137">
        <f>IF(N501="snížená",J501,0)</f>
        <v>0</v>
      </c>
      <c r="BG501" s="137">
        <f>IF(N501="zákl. přenesená",J501,0)</f>
        <v>0</v>
      </c>
      <c r="BH501" s="137">
        <f>IF(N501="sníž. přenesená",J501,0)</f>
        <v>0</v>
      </c>
      <c r="BI501" s="137">
        <f>IF(N501="nulová",J501,0)</f>
        <v>0</v>
      </c>
      <c r="BJ501" s="16" t="s">
        <v>12</v>
      </c>
      <c r="BK501" s="137">
        <f>ROUND(I501*H501,2)</f>
        <v>0</v>
      </c>
      <c r="BL501" s="16" t="s">
        <v>129</v>
      </c>
      <c r="BM501" s="136" t="s">
        <v>672</v>
      </c>
    </row>
    <row r="502" spans="2:65" s="1" customFormat="1" x14ac:dyDescent="0.2">
      <c r="B502" s="31"/>
      <c r="D502" s="138" t="s">
        <v>131</v>
      </c>
      <c r="F502" s="139" t="s">
        <v>673</v>
      </c>
      <c r="I502" s="140"/>
      <c r="L502" s="31"/>
      <c r="M502" s="141"/>
      <c r="T502" s="52"/>
      <c r="AT502" s="16" t="s">
        <v>131</v>
      </c>
      <c r="AU502" s="16" t="s">
        <v>82</v>
      </c>
    </row>
    <row r="503" spans="2:65" s="12" customFormat="1" x14ac:dyDescent="0.2">
      <c r="B503" s="142"/>
      <c r="D503" s="143" t="s">
        <v>133</v>
      </c>
      <c r="E503" s="144" t="s">
        <v>19</v>
      </c>
      <c r="F503" s="145" t="s">
        <v>1017</v>
      </c>
      <c r="H503" s="146">
        <v>50</v>
      </c>
      <c r="I503" s="147"/>
      <c r="L503" s="142"/>
      <c r="M503" s="148"/>
      <c r="T503" s="149"/>
      <c r="AT503" s="144" t="s">
        <v>133</v>
      </c>
      <c r="AU503" s="144" t="s">
        <v>82</v>
      </c>
      <c r="AV503" s="12" t="s">
        <v>82</v>
      </c>
      <c r="AW503" s="12" t="s">
        <v>35</v>
      </c>
      <c r="AX503" s="12" t="s">
        <v>73</v>
      </c>
      <c r="AY503" s="144" t="s">
        <v>122</v>
      </c>
    </row>
    <row r="504" spans="2:65" s="12" customFormat="1" x14ac:dyDescent="0.2">
      <c r="B504" s="142"/>
      <c r="D504" s="143" t="s">
        <v>133</v>
      </c>
      <c r="E504" s="144" t="s">
        <v>19</v>
      </c>
      <c r="F504" s="145" t="s">
        <v>1018</v>
      </c>
      <c r="H504" s="146">
        <v>55</v>
      </c>
      <c r="I504" s="147"/>
      <c r="L504" s="142"/>
      <c r="M504" s="148"/>
      <c r="T504" s="149"/>
      <c r="AT504" s="144" t="s">
        <v>133</v>
      </c>
      <c r="AU504" s="144" t="s">
        <v>82</v>
      </c>
      <c r="AV504" s="12" t="s">
        <v>82</v>
      </c>
      <c r="AW504" s="12" t="s">
        <v>35</v>
      </c>
      <c r="AX504" s="12" t="s">
        <v>73</v>
      </c>
      <c r="AY504" s="144" t="s">
        <v>122</v>
      </c>
    </row>
    <row r="505" spans="2:65" s="12" customFormat="1" x14ac:dyDescent="0.2">
      <c r="B505" s="142"/>
      <c r="D505" s="143" t="s">
        <v>133</v>
      </c>
      <c r="E505" s="144" t="s">
        <v>19</v>
      </c>
      <c r="F505" s="145" t="s">
        <v>1019</v>
      </c>
      <c r="H505" s="146">
        <v>75</v>
      </c>
      <c r="I505" s="147"/>
      <c r="L505" s="142"/>
      <c r="M505" s="148"/>
      <c r="T505" s="149"/>
      <c r="AT505" s="144" t="s">
        <v>133</v>
      </c>
      <c r="AU505" s="144" t="s">
        <v>82</v>
      </c>
      <c r="AV505" s="12" t="s">
        <v>82</v>
      </c>
      <c r="AW505" s="12" t="s">
        <v>35</v>
      </c>
      <c r="AX505" s="12" t="s">
        <v>73</v>
      </c>
      <c r="AY505" s="144" t="s">
        <v>122</v>
      </c>
    </row>
    <row r="506" spans="2:65" s="1" customFormat="1" ht="16.5" customHeight="1" x14ac:dyDescent="0.2">
      <c r="B506" s="31"/>
      <c r="C506" s="156" t="s">
        <v>750</v>
      </c>
      <c r="D506" s="156" t="s">
        <v>250</v>
      </c>
      <c r="E506" s="157" t="s">
        <v>678</v>
      </c>
      <c r="F506" s="158" t="s">
        <v>679</v>
      </c>
      <c r="G506" s="159" t="s">
        <v>148</v>
      </c>
      <c r="H506" s="160">
        <v>102</v>
      </c>
      <c r="I506" s="161"/>
      <c r="J506" s="160">
        <f>ROUND(I506*H506,2)</f>
        <v>0</v>
      </c>
      <c r="K506" s="158" t="s">
        <v>128</v>
      </c>
      <c r="L506" s="162"/>
      <c r="M506" s="163" t="s">
        <v>19</v>
      </c>
      <c r="N506" s="164" t="s">
        <v>44</v>
      </c>
      <c r="P506" s="134">
        <f>O506*H506</f>
        <v>0</v>
      </c>
      <c r="Q506" s="134">
        <v>0.2</v>
      </c>
      <c r="R506" s="134">
        <f>Q506*H506</f>
        <v>20.400000000000002</v>
      </c>
      <c r="S506" s="134">
        <v>0</v>
      </c>
      <c r="T506" s="135">
        <f>S506*H506</f>
        <v>0</v>
      </c>
      <c r="AR506" s="136" t="s">
        <v>172</v>
      </c>
      <c r="AT506" s="136" t="s">
        <v>250</v>
      </c>
      <c r="AU506" s="136" t="s">
        <v>82</v>
      </c>
      <c r="AY506" s="16" t="s">
        <v>122</v>
      </c>
      <c r="BE506" s="137">
        <f>IF(N506="základní",J506,0)</f>
        <v>0</v>
      </c>
      <c r="BF506" s="137">
        <f>IF(N506="snížená",J506,0)</f>
        <v>0</v>
      </c>
      <c r="BG506" s="137">
        <f>IF(N506="zákl. přenesená",J506,0)</f>
        <v>0</v>
      </c>
      <c r="BH506" s="137">
        <f>IF(N506="sníž. přenesená",J506,0)</f>
        <v>0</v>
      </c>
      <c r="BI506" s="137">
        <f>IF(N506="nulová",J506,0)</f>
        <v>0</v>
      </c>
      <c r="BJ506" s="16" t="s">
        <v>12</v>
      </c>
      <c r="BK506" s="137">
        <f>ROUND(I506*H506,2)</f>
        <v>0</v>
      </c>
      <c r="BL506" s="16" t="s">
        <v>129</v>
      </c>
      <c r="BM506" s="136" t="s">
        <v>680</v>
      </c>
    </row>
    <row r="507" spans="2:65" s="12" customFormat="1" x14ac:dyDescent="0.2">
      <c r="B507" s="142"/>
      <c r="D507" s="143" t="s">
        <v>133</v>
      </c>
      <c r="F507" s="145" t="s">
        <v>1020</v>
      </c>
      <c r="H507" s="146">
        <v>102</v>
      </c>
      <c r="I507" s="147"/>
      <c r="L507" s="142"/>
      <c r="M507" s="148"/>
      <c r="T507" s="149"/>
      <c r="AT507" s="144" t="s">
        <v>133</v>
      </c>
      <c r="AU507" s="144" t="s">
        <v>82</v>
      </c>
      <c r="AV507" s="12" t="s">
        <v>82</v>
      </c>
      <c r="AW507" s="12" t="s">
        <v>4</v>
      </c>
      <c r="AX507" s="12" t="s">
        <v>12</v>
      </c>
      <c r="AY507" s="144" t="s">
        <v>122</v>
      </c>
    </row>
    <row r="508" spans="2:65" s="1" customFormat="1" ht="24.2" customHeight="1" x14ac:dyDescent="0.2">
      <c r="B508" s="31"/>
      <c r="C508" s="156" t="s">
        <v>757</v>
      </c>
      <c r="D508" s="156" t="s">
        <v>250</v>
      </c>
      <c r="E508" s="157" t="s">
        <v>683</v>
      </c>
      <c r="F508" s="158" t="s">
        <v>684</v>
      </c>
      <c r="G508" s="159" t="s">
        <v>148</v>
      </c>
      <c r="H508" s="160">
        <v>5</v>
      </c>
      <c r="I508" s="161"/>
      <c r="J508" s="160">
        <f>ROUND(I508*H508,2)</f>
        <v>0</v>
      </c>
      <c r="K508" s="158" t="s">
        <v>128</v>
      </c>
      <c r="L508" s="162"/>
      <c r="M508" s="163" t="s">
        <v>19</v>
      </c>
      <c r="N508" s="164" t="s">
        <v>44</v>
      </c>
      <c r="P508" s="134">
        <f>O508*H508</f>
        <v>0</v>
      </c>
      <c r="Q508" s="134">
        <v>0.2</v>
      </c>
      <c r="R508" s="134">
        <f>Q508*H508</f>
        <v>1</v>
      </c>
      <c r="S508" s="134">
        <v>0</v>
      </c>
      <c r="T508" s="135">
        <f>S508*H508</f>
        <v>0</v>
      </c>
      <c r="AR508" s="136" t="s">
        <v>172</v>
      </c>
      <c r="AT508" s="136" t="s">
        <v>250</v>
      </c>
      <c r="AU508" s="136" t="s">
        <v>82</v>
      </c>
      <c r="AY508" s="16" t="s">
        <v>122</v>
      </c>
      <c r="BE508" s="137">
        <f>IF(N508="základní",J508,0)</f>
        <v>0</v>
      </c>
      <c r="BF508" s="137">
        <f>IF(N508="snížená",J508,0)</f>
        <v>0</v>
      </c>
      <c r="BG508" s="137">
        <f>IF(N508="zákl. přenesená",J508,0)</f>
        <v>0</v>
      </c>
      <c r="BH508" s="137">
        <f>IF(N508="sníž. přenesená",J508,0)</f>
        <v>0</v>
      </c>
      <c r="BI508" s="137">
        <f>IF(N508="nulová",J508,0)</f>
        <v>0</v>
      </c>
      <c r="BJ508" s="16" t="s">
        <v>12</v>
      </c>
      <c r="BK508" s="137">
        <f>ROUND(I508*H508,2)</f>
        <v>0</v>
      </c>
      <c r="BL508" s="16" t="s">
        <v>129</v>
      </c>
      <c r="BM508" s="136" t="s">
        <v>685</v>
      </c>
    </row>
    <row r="509" spans="2:65" s="12" customFormat="1" x14ac:dyDescent="0.2">
      <c r="B509" s="142"/>
      <c r="D509" s="143" t="s">
        <v>133</v>
      </c>
      <c r="F509" s="145" t="s">
        <v>1021</v>
      </c>
      <c r="H509" s="146">
        <v>5</v>
      </c>
      <c r="I509" s="147"/>
      <c r="L509" s="142"/>
      <c r="M509" s="148"/>
      <c r="T509" s="149"/>
      <c r="AT509" s="144" t="s">
        <v>133</v>
      </c>
      <c r="AU509" s="144" t="s">
        <v>82</v>
      </c>
      <c r="AV509" s="12" t="s">
        <v>82</v>
      </c>
      <c r="AW509" s="12" t="s">
        <v>4</v>
      </c>
      <c r="AX509" s="12" t="s">
        <v>12</v>
      </c>
      <c r="AY509" s="144" t="s">
        <v>122</v>
      </c>
    </row>
    <row r="510" spans="2:65" s="1" customFormat="1" ht="24.2" customHeight="1" x14ac:dyDescent="0.2">
      <c r="B510" s="31"/>
      <c r="C510" s="156" t="s">
        <v>762</v>
      </c>
      <c r="D510" s="156" t="s">
        <v>250</v>
      </c>
      <c r="E510" s="157" t="s">
        <v>688</v>
      </c>
      <c r="F510" s="158" t="s">
        <v>689</v>
      </c>
      <c r="G510" s="159" t="s">
        <v>148</v>
      </c>
      <c r="H510" s="160">
        <v>77</v>
      </c>
      <c r="I510" s="161"/>
      <c r="J510" s="160">
        <f>ROUND(I510*H510,2)</f>
        <v>0</v>
      </c>
      <c r="K510" s="158" t="s">
        <v>128</v>
      </c>
      <c r="L510" s="162"/>
      <c r="M510" s="163" t="s">
        <v>19</v>
      </c>
      <c r="N510" s="164" t="s">
        <v>44</v>
      </c>
      <c r="P510" s="134">
        <f>O510*H510</f>
        <v>0</v>
      </c>
      <c r="Q510" s="134">
        <v>0.2</v>
      </c>
      <c r="R510" s="134">
        <f>Q510*H510</f>
        <v>15.4</v>
      </c>
      <c r="S510" s="134">
        <v>0</v>
      </c>
      <c r="T510" s="135">
        <f>S510*H510</f>
        <v>0</v>
      </c>
      <c r="AR510" s="136" t="s">
        <v>172</v>
      </c>
      <c r="AT510" s="136" t="s">
        <v>250</v>
      </c>
      <c r="AU510" s="136" t="s">
        <v>82</v>
      </c>
      <c r="AY510" s="16" t="s">
        <v>122</v>
      </c>
      <c r="BE510" s="137">
        <f>IF(N510="základní",J510,0)</f>
        <v>0</v>
      </c>
      <c r="BF510" s="137">
        <f>IF(N510="snížená",J510,0)</f>
        <v>0</v>
      </c>
      <c r="BG510" s="137">
        <f>IF(N510="zákl. přenesená",J510,0)</f>
        <v>0</v>
      </c>
      <c r="BH510" s="137">
        <f>IF(N510="sníž. přenesená",J510,0)</f>
        <v>0</v>
      </c>
      <c r="BI510" s="137">
        <f>IF(N510="nulová",J510,0)</f>
        <v>0</v>
      </c>
      <c r="BJ510" s="16" t="s">
        <v>12</v>
      </c>
      <c r="BK510" s="137">
        <f>ROUND(I510*H510,2)</f>
        <v>0</v>
      </c>
      <c r="BL510" s="16" t="s">
        <v>129</v>
      </c>
      <c r="BM510" s="136" t="s">
        <v>690</v>
      </c>
    </row>
    <row r="511" spans="2:65" s="12" customFormat="1" x14ac:dyDescent="0.2">
      <c r="B511" s="142"/>
      <c r="D511" s="143" t="s">
        <v>133</v>
      </c>
      <c r="F511" s="145" t="s">
        <v>686</v>
      </c>
      <c r="H511" s="146">
        <v>77</v>
      </c>
      <c r="I511" s="147"/>
      <c r="L511" s="142"/>
      <c r="M511" s="148"/>
      <c r="T511" s="149"/>
      <c r="AT511" s="144" t="s">
        <v>133</v>
      </c>
      <c r="AU511" s="144" t="s">
        <v>82</v>
      </c>
      <c r="AV511" s="12" t="s">
        <v>82</v>
      </c>
      <c r="AW511" s="12" t="s">
        <v>4</v>
      </c>
      <c r="AX511" s="12" t="s">
        <v>12</v>
      </c>
      <c r="AY511" s="144" t="s">
        <v>122</v>
      </c>
    </row>
    <row r="512" spans="2:65" s="1" customFormat="1" ht="24.2" customHeight="1" x14ac:dyDescent="0.2">
      <c r="B512" s="31"/>
      <c r="C512" s="126" t="s">
        <v>767</v>
      </c>
      <c r="D512" s="126" t="s">
        <v>124</v>
      </c>
      <c r="E512" s="127" t="s">
        <v>693</v>
      </c>
      <c r="F512" s="128" t="s">
        <v>694</v>
      </c>
      <c r="G512" s="129" t="s">
        <v>155</v>
      </c>
      <c r="H512" s="130">
        <v>145</v>
      </c>
      <c r="I512" s="131"/>
      <c r="J512" s="130">
        <f>ROUND(I512*H512,2)</f>
        <v>0</v>
      </c>
      <c r="K512" s="128" t="s">
        <v>128</v>
      </c>
      <c r="L512" s="31"/>
      <c r="M512" s="132" t="s">
        <v>19</v>
      </c>
      <c r="N512" s="133" t="s">
        <v>44</v>
      </c>
      <c r="P512" s="134">
        <f>O512*H512</f>
        <v>0</v>
      </c>
      <c r="Q512" s="134">
        <v>2.2563399999999998</v>
      </c>
      <c r="R512" s="134">
        <f>Q512*H512</f>
        <v>327.16929999999996</v>
      </c>
      <c r="S512" s="134">
        <v>0</v>
      </c>
      <c r="T512" s="135">
        <f>S512*H512</f>
        <v>0</v>
      </c>
      <c r="AR512" s="136" t="s">
        <v>129</v>
      </c>
      <c r="AT512" s="136" t="s">
        <v>124</v>
      </c>
      <c r="AU512" s="136" t="s">
        <v>82</v>
      </c>
      <c r="AY512" s="16" t="s">
        <v>122</v>
      </c>
      <c r="BE512" s="137">
        <f>IF(N512="základní",J512,0)</f>
        <v>0</v>
      </c>
      <c r="BF512" s="137">
        <f>IF(N512="snížená",J512,0)</f>
        <v>0</v>
      </c>
      <c r="BG512" s="137">
        <f>IF(N512="zákl. přenesená",J512,0)</f>
        <v>0</v>
      </c>
      <c r="BH512" s="137">
        <f>IF(N512="sníž. přenesená",J512,0)</f>
        <v>0</v>
      </c>
      <c r="BI512" s="137">
        <f>IF(N512="nulová",J512,0)</f>
        <v>0</v>
      </c>
      <c r="BJ512" s="16" t="s">
        <v>12</v>
      </c>
      <c r="BK512" s="137">
        <f>ROUND(I512*H512,2)</f>
        <v>0</v>
      </c>
      <c r="BL512" s="16" t="s">
        <v>129</v>
      </c>
      <c r="BM512" s="136" t="s">
        <v>1022</v>
      </c>
    </row>
    <row r="513" spans="2:65" s="1" customFormat="1" x14ac:dyDescent="0.2">
      <c r="B513" s="31"/>
      <c r="D513" s="138" t="s">
        <v>131</v>
      </c>
      <c r="F513" s="139" t="s">
        <v>696</v>
      </c>
      <c r="I513" s="140"/>
      <c r="L513" s="31"/>
      <c r="M513" s="141"/>
      <c r="T513" s="52"/>
      <c r="AT513" s="16" t="s">
        <v>131</v>
      </c>
      <c r="AU513" s="16" t="s">
        <v>82</v>
      </c>
    </row>
    <row r="514" spans="2:65" s="12" customFormat="1" x14ac:dyDescent="0.2">
      <c r="B514" s="142"/>
      <c r="D514" s="143" t="s">
        <v>133</v>
      </c>
      <c r="E514" s="144" t="s">
        <v>19</v>
      </c>
      <c r="F514" s="145" t="s">
        <v>1023</v>
      </c>
      <c r="H514" s="146">
        <v>85</v>
      </c>
      <c r="I514" s="147"/>
      <c r="L514" s="142"/>
      <c r="M514" s="148"/>
      <c r="T514" s="149"/>
      <c r="AT514" s="144" t="s">
        <v>133</v>
      </c>
      <c r="AU514" s="144" t="s">
        <v>82</v>
      </c>
      <c r="AV514" s="12" t="s">
        <v>82</v>
      </c>
      <c r="AW514" s="12" t="s">
        <v>35</v>
      </c>
      <c r="AX514" s="12" t="s">
        <v>73</v>
      </c>
      <c r="AY514" s="144" t="s">
        <v>122</v>
      </c>
    </row>
    <row r="515" spans="2:65" s="12" customFormat="1" x14ac:dyDescent="0.2">
      <c r="B515" s="142"/>
      <c r="D515" s="143" t="s">
        <v>133</v>
      </c>
      <c r="E515" s="144" t="s">
        <v>19</v>
      </c>
      <c r="F515" s="145" t="s">
        <v>1024</v>
      </c>
      <c r="H515" s="146">
        <v>60</v>
      </c>
      <c r="I515" s="147"/>
      <c r="L515" s="142"/>
      <c r="M515" s="148"/>
      <c r="T515" s="149"/>
      <c r="AT515" s="144" t="s">
        <v>133</v>
      </c>
      <c r="AU515" s="144" t="s">
        <v>82</v>
      </c>
      <c r="AV515" s="12" t="s">
        <v>82</v>
      </c>
      <c r="AW515" s="12" t="s">
        <v>35</v>
      </c>
      <c r="AX515" s="12" t="s">
        <v>73</v>
      </c>
      <c r="AY515" s="144" t="s">
        <v>122</v>
      </c>
    </row>
    <row r="516" spans="2:65" s="1" customFormat="1" ht="37.9" customHeight="1" x14ac:dyDescent="0.2">
      <c r="B516" s="31"/>
      <c r="C516" s="126" t="s">
        <v>773</v>
      </c>
      <c r="D516" s="126" t="s">
        <v>124</v>
      </c>
      <c r="E516" s="127" t="s">
        <v>714</v>
      </c>
      <c r="F516" s="128" t="s">
        <v>715</v>
      </c>
      <c r="G516" s="129" t="s">
        <v>148</v>
      </c>
      <c r="H516" s="130">
        <v>54</v>
      </c>
      <c r="I516" s="131"/>
      <c r="J516" s="130">
        <f>ROUND(I516*H516,2)</f>
        <v>0</v>
      </c>
      <c r="K516" s="128" t="s">
        <v>128</v>
      </c>
      <c r="L516" s="31"/>
      <c r="M516" s="132" t="s">
        <v>19</v>
      </c>
      <c r="N516" s="133" t="s">
        <v>44</v>
      </c>
      <c r="P516" s="134">
        <f>O516*H516</f>
        <v>0</v>
      </c>
      <c r="Q516" s="134">
        <v>0</v>
      </c>
      <c r="R516" s="134">
        <f>Q516*H516</f>
        <v>0</v>
      </c>
      <c r="S516" s="134">
        <v>0</v>
      </c>
      <c r="T516" s="135">
        <f>S516*H516</f>
        <v>0</v>
      </c>
      <c r="AR516" s="136" t="s">
        <v>129</v>
      </c>
      <c r="AT516" s="136" t="s">
        <v>124</v>
      </c>
      <c r="AU516" s="136" t="s">
        <v>82</v>
      </c>
      <c r="AY516" s="16" t="s">
        <v>122</v>
      </c>
      <c r="BE516" s="137">
        <f>IF(N516="základní",J516,0)</f>
        <v>0</v>
      </c>
      <c r="BF516" s="137">
        <f>IF(N516="snížená",J516,0)</f>
        <v>0</v>
      </c>
      <c r="BG516" s="137">
        <f>IF(N516="zákl. přenesená",J516,0)</f>
        <v>0</v>
      </c>
      <c r="BH516" s="137">
        <f>IF(N516="sníž. přenesená",J516,0)</f>
        <v>0</v>
      </c>
      <c r="BI516" s="137">
        <f>IF(N516="nulová",J516,0)</f>
        <v>0</v>
      </c>
      <c r="BJ516" s="16" t="s">
        <v>12</v>
      </c>
      <c r="BK516" s="137">
        <f>ROUND(I516*H516,2)</f>
        <v>0</v>
      </c>
      <c r="BL516" s="16" t="s">
        <v>129</v>
      </c>
      <c r="BM516" s="136" t="s">
        <v>716</v>
      </c>
    </row>
    <row r="517" spans="2:65" s="1" customFormat="1" x14ac:dyDescent="0.2">
      <c r="B517" s="31"/>
      <c r="D517" s="138" t="s">
        <v>131</v>
      </c>
      <c r="F517" s="139" t="s">
        <v>717</v>
      </c>
      <c r="I517" s="140"/>
      <c r="L517" s="31"/>
      <c r="M517" s="141"/>
      <c r="T517" s="52"/>
      <c r="AT517" s="16" t="s">
        <v>131</v>
      </c>
      <c r="AU517" s="16" t="s">
        <v>82</v>
      </c>
    </row>
    <row r="518" spans="2:65" s="1" customFormat="1" ht="62.65" customHeight="1" x14ac:dyDescent="0.2">
      <c r="B518" s="31"/>
      <c r="C518" s="126" t="s">
        <v>783</v>
      </c>
      <c r="D518" s="126" t="s">
        <v>124</v>
      </c>
      <c r="E518" s="127" t="s">
        <v>719</v>
      </c>
      <c r="F518" s="128" t="s">
        <v>720</v>
      </c>
      <c r="G518" s="129" t="s">
        <v>148</v>
      </c>
      <c r="H518" s="130">
        <v>54</v>
      </c>
      <c r="I518" s="131"/>
      <c r="J518" s="130">
        <f>ROUND(I518*H518,2)</f>
        <v>0</v>
      </c>
      <c r="K518" s="128" t="s">
        <v>128</v>
      </c>
      <c r="L518" s="31"/>
      <c r="M518" s="132" t="s">
        <v>19</v>
      </c>
      <c r="N518" s="133" t="s">
        <v>44</v>
      </c>
      <c r="P518" s="134">
        <f>O518*H518</f>
        <v>0</v>
      </c>
      <c r="Q518" s="134">
        <v>6.0999999999999997E-4</v>
      </c>
      <c r="R518" s="134">
        <f>Q518*H518</f>
        <v>3.2939999999999997E-2</v>
      </c>
      <c r="S518" s="134">
        <v>0</v>
      </c>
      <c r="T518" s="135">
        <f>S518*H518</f>
        <v>0</v>
      </c>
      <c r="AR518" s="136" t="s">
        <v>129</v>
      </c>
      <c r="AT518" s="136" t="s">
        <v>124</v>
      </c>
      <c r="AU518" s="136" t="s">
        <v>82</v>
      </c>
      <c r="AY518" s="16" t="s">
        <v>122</v>
      </c>
      <c r="BE518" s="137">
        <f>IF(N518="základní",J518,0)</f>
        <v>0</v>
      </c>
      <c r="BF518" s="137">
        <f>IF(N518="snížená",J518,0)</f>
        <v>0</v>
      </c>
      <c r="BG518" s="137">
        <f>IF(N518="zákl. přenesená",J518,0)</f>
        <v>0</v>
      </c>
      <c r="BH518" s="137">
        <f>IF(N518="sníž. přenesená",J518,0)</f>
        <v>0</v>
      </c>
      <c r="BI518" s="137">
        <f>IF(N518="nulová",J518,0)</f>
        <v>0</v>
      </c>
      <c r="BJ518" s="16" t="s">
        <v>12</v>
      </c>
      <c r="BK518" s="137">
        <f>ROUND(I518*H518,2)</f>
        <v>0</v>
      </c>
      <c r="BL518" s="16" t="s">
        <v>129</v>
      </c>
      <c r="BM518" s="136" t="s">
        <v>1025</v>
      </c>
    </row>
    <row r="519" spans="2:65" s="1" customFormat="1" x14ac:dyDescent="0.2">
      <c r="B519" s="31"/>
      <c r="D519" s="138" t="s">
        <v>131</v>
      </c>
      <c r="F519" s="139" t="s">
        <v>722</v>
      </c>
      <c r="I519" s="140"/>
      <c r="L519" s="31"/>
      <c r="M519" s="141"/>
      <c r="T519" s="52"/>
      <c r="AT519" s="16" t="s">
        <v>131</v>
      </c>
      <c r="AU519" s="16" t="s">
        <v>82</v>
      </c>
    </row>
    <row r="520" spans="2:65" s="1" customFormat="1" ht="24.2" customHeight="1" x14ac:dyDescent="0.2">
      <c r="B520" s="31"/>
      <c r="C520" s="126" t="s">
        <v>1026</v>
      </c>
      <c r="D520" s="126" t="s">
        <v>124</v>
      </c>
      <c r="E520" s="127" t="s">
        <v>724</v>
      </c>
      <c r="F520" s="128" t="s">
        <v>725</v>
      </c>
      <c r="G520" s="129" t="s">
        <v>148</v>
      </c>
      <c r="H520" s="130">
        <v>54</v>
      </c>
      <c r="I520" s="131"/>
      <c r="J520" s="130">
        <f>ROUND(I520*H520,2)</f>
        <v>0</v>
      </c>
      <c r="K520" s="128" t="s">
        <v>128</v>
      </c>
      <c r="L520" s="31"/>
      <c r="M520" s="132" t="s">
        <v>19</v>
      </c>
      <c r="N520" s="133" t="s">
        <v>44</v>
      </c>
      <c r="P520" s="134">
        <f>O520*H520</f>
        <v>0</v>
      </c>
      <c r="Q520" s="134">
        <v>0</v>
      </c>
      <c r="R520" s="134">
        <f>Q520*H520</f>
        <v>0</v>
      </c>
      <c r="S520" s="134">
        <v>0</v>
      </c>
      <c r="T520" s="135">
        <f>S520*H520</f>
        <v>0</v>
      </c>
      <c r="AR520" s="136" t="s">
        <v>129</v>
      </c>
      <c r="AT520" s="136" t="s">
        <v>124</v>
      </c>
      <c r="AU520" s="136" t="s">
        <v>82</v>
      </c>
      <c r="AY520" s="16" t="s">
        <v>122</v>
      </c>
      <c r="BE520" s="137">
        <f>IF(N520="základní",J520,0)</f>
        <v>0</v>
      </c>
      <c r="BF520" s="137">
        <f>IF(N520="snížená",J520,0)</f>
        <v>0</v>
      </c>
      <c r="BG520" s="137">
        <f>IF(N520="zákl. přenesená",J520,0)</f>
        <v>0</v>
      </c>
      <c r="BH520" s="137">
        <f>IF(N520="sníž. přenesená",J520,0)</f>
        <v>0</v>
      </c>
      <c r="BI520" s="137">
        <f>IF(N520="nulová",J520,0)</f>
        <v>0</v>
      </c>
      <c r="BJ520" s="16" t="s">
        <v>12</v>
      </c>
      <c r="BK520" s="137">
        <f>ROUND(I520*H520,2)</f>
        <v>0</v>
      </c>
      <c r="BL520" s="16" t="s">
        <v>129</v>
      </c>
      <c r="BM520" s="136" t="s">
        <v>726</v>
      </c>
    </row>
    <row r="521" spans="2:65" s="1" customFormat="1" x14ac:dyDescent="0.2">
      <c r="B521" s="31"/>
      <c r="D521" s="138" t="s">
        <v>131</v>
      </c>
      <c r="F521" s="139" t="s">
        <v>727</v>
      </c>
      <c r="I521" s="140"/>
      <c r="L521" s="31"/>
      <c r="M521" s="141"/>
      <c r="T521" s="52"/>
      <c r="AT521" s="16" t="s">
        <v>131</v>
      </c>
      <c r="AU521" s="16" t="s">
        <v>82</v>
      </c>
    </row>
    <row r="522" spans="2:65" s="1" customFormat="1" ht="44.25" customHeight="1" x14ac:dyDescent="0.2">
      <c r="B522" s="31"/>
      <c r="C522" s="126" t="s">
        <v>1027</v>
      </c>
      <c r="D522" s="126" t="s">
        <v>124</v>
      </c>
      <c r="E522" s="127" t="s">
        <v>729</v>
      </c>
      <c r="F522" s="128" t="s">
        <v>730</v>
      </c>
      <c r="G522" s="129" t="s">
        <v>328</v>
      </c>
      <c r="H522" s="130">
        <v>13</v>
      </c>
      <c r="I522" s="131"/>
      <c r="J522" s="130">
        <f>ROUND(I522*H522,2)</f>
        <v>0</v>
      </c>
      <c r="K522" s="128" t="s">
        <v>128</v>
      </c>
      <c r="L522" s="31"/>
      <c r="M522" s="132" t="s">
        <v>19</v>
      </c>
      <c r="N522" s="133" t="s">
        <v>44</v>
      </c>
      <c r="P522" s="134">
        <f>O522*H522</f>
        <v>0</v>
      </c>
      <c r="Q522" s="134">
        <v>1.6167899999999999</v>
      </c>
      <c r="R522" s="134">
        <f>Q522*H522</f>
        <v>21.018270000000001</v>
      </c>
      <c r="S522" s="134">
        <v>0</v>
      </c>
      <c r="T522" s="135">
        <f>S522*H522</f>
        <v>0</v>
      </c>
      <c r="AR522" s="136" t="s">
        <v>129</v>
      </c>
      <c r="AT522" s="136" t="s">
        <v>124</v>
      </c>
      <c r="AU522" s="136" t="s">
        <v>82</v>
      </c>
      <c r="AY522" s="16" t="s">
        <v>122</v>
      </c>
      <c r="BE522" s="137">
        <f>IF(N522="základní",J522,0)</f>
        <v>0</v>
      </c>
      <c r="BF522" s="137">
        <f>IF(N522="snížená",J522,0)</f>
        <v>0</v>
      </c>
      <c r="BG522" s="137">
        <f>IF(N522="zákl. přenesená",J522,0)</f>
        <v>0</v>
      </c>
      <c r="BH522" s="137">
        <f>IF(N522="sníž. přenesená",J522,0)</f>
        <v>0</v>
      </c>
      <c r="BI522" s="137">
        <f>IF(N522="nulová",J522,0)</f>
        <v>0</v>
      </c>
      <c r="BJ522" s="16" t="s">
        <v>12</v>
      </c>
      <c r="BK522" s="137">
        <f>ROUND(I522*H522,2)</f>
        <v>0</v>
      </c>
      <c r="BL522" s="16" t="s">
        <v>129</v>
      </c>
      <c r="BM522" s="136" t="s">
        <v>731</v>
      </c>
    </row>
    <row r="523" spans="2:65" s="1" customFormat="1" x14ac:dyDescent="0.2">
      <c r="B523" s="31"/>
      <c r="D523" s="138" t="s">
        <v>131</v>
      </c>
      <c r="F523" s="139" t="s">
        <v>732</v>
      </c>
      <c r="I523" s="140"/>
      <c r="L523" s="31"/>
      <c r="M523" s="141"/>
      <c r="T523" s="52"/>
      <c r="AT523" s="16" t="s">
        <v>131</v>
      </c>
      <c r="AU523" s="16" t="s">
        <v>82</v>
      </c>
    </row>
    <row r="524" spans="2:65" s="12" customFormat="1" x14ac:dyDescent="0.2">
      <c r="B524" s="142"/>
      <c r="D524" s="143" t="s">
        <v>133</v>
      </c>
      <c r="E524" s="144" t="s">
        <v>19</v>
      </c>
      <c r="F524" s="145" t="s">
        <v>1028</v>
      </c>
      <c r="H524" s="146">
        <v>13</v>
      </c>
      <c r="I524" s="147"/>
      <c r="L524" s="142"/>
      <c r="M524" s="148"/>
      <c r="T524" s="149"/>
      <c r="AT524" s="144" t="s">
        <v>133</v>
      </c>
      <c r="AU524" s="144" t="s">
        <v>82</v>
      </c>
      <c r="AV524" s="12" t="s">
        <v>82</v>
      </c>
      <c r="AW524" s="12" t="s">
        <v>35</v>
      </c>
      <c r="AX524" s="12" t="s">
        <v>12</v>
      </c>
      <c r="AY524" s="144" t="s">
        <v>122</v>
      </c>
    </row>
    <row r="525" spans="2:65" s="1" customFormat="1" ht="62.65" customHeight="1" x14ac:dyDescent="0.2">
      <c r="B525" s="31"/>
      <c r="C525" s="126" t="s">
        <v>1029</v>
      </c>
      <c r="D525" s="126" t="s">
        <v>124</v>
      </c>
      <c r="E525" s="127" t="s">
        <v>735</v>
      </c>
      <c r="F525" s="128" t="s">
        <v>736</v>
      </c>
      <c r="G525" s="129" t="s">
        <v>127</v>
      </c>
      <c r="H525" s="130">
        <v>1370</v>
      </c>
      <c r="I525" s="131"/>
      <c r="J525" s="130">
        <f>ROUND(I525*H525,2)</f>
        <v>0</v>
      </c>
      <c r="K525" s="128" t="s">
        <v>128</v>
      </c>
      <c r="L525" s="31"/>
      <c r="M525" s="132" t="s">
        <v>19</v>
      </c>
      <c r="N525" s="133" t="s">
        <v>44</v>
      </c>
      <c r="P525" s="134">
        <f>O525*H525</f>
        <v>0</v>
      </c>
      <c r="Q525" s="134">
        <v>0</v>
      </c>
      <c r="R525" s="134">
        <f>Q525*H525</f>
        <v>0</v>
      </c>
      <c r="S525" s="134">
        <v>0.02</v>
      </c>
      <c r="T525" s="135">
        <f>S525*H525</f>
        <v>27.400000000000002</v>
      </c>
      <c r="AR525" s="136" t="s">
        <v>129</v>
      </c>
      <c r="AT525" s="136" t="s">
        <v>124</v>
      </c>
      <c r="AU525" s="136" t="s">
        <v>82</v>
      </c>
      <c r="AY525" s="16" t="s">
        <v>122</v>
      </c>
      <c r="BE525" s="137">
        <f>IF(N525="základní",J525,0)</f>
        <v>0</v>
      </c>
      <c r="BF525" s="137">
        <f>IF(N525="snížená",J525,0)</f>
        <v>0</v>
      </c>
      <c r="BG525" s="137">
        <f>IF(N525="zákl. přenesená",J525,0)</f>
        <v>0</v>
      </c>
      <c r="BH525" s="137">
        <f>IF(N525="sníž. přenesená",J525,0)</f>
        <v>0</v>
      </c>
      <c r="BI525" s="137">
        <f>IF(N525="nulová",J525,0)</f>
        <v>0</v>
      </c>
      <c r="BJ525" s="16" t="s">
        <v>12</v>
      </c>
      <c r="BK525" s="137">
        <f>ROUND(I525*H525,2)</f>
        <v>0</v>
      </c>
      <c r="BL525" s="16" t="s">
        <v>129</v>
      </c>
      <c r="BM525" s="136" t="s">
        <v>737</v>
      </c>
    </row>
    <row r="526" spans="2:65" s="1" customFormat="1" x14ac:dyDescent="0.2">
      <c r="B526" s="31"/>
      <c r="D526" s="138" t="s">
        <v>131</v>
      </c>
      <c r="F526" s="139" t="s">
        <v>738</v>
      </c>
      <c r="I526" s="140"/>
      <c r="L526" s="31"/>
      <c r="M526" s="141"/>
      <c r="T526" s="52"/>
      <c r="AT526" s="16" t="s">
        <v>131</v>
      </c>
      <c r="AU526" s="16" t="s">
        <v>82</v>
      </c>
    </row>
    <row r="527" spans="2:65" s="12" customFormat="1" x14ac:dyDescent="0.2">
      <c r="B527" s="142"/>
      <c r="D527" s="143" t="s">
        <v>133</v>
      </c>
      <c r="E527" s="144" t="s">
        <v>19</v>
      </c>
      <c r="F527" s="145" t="s">
        <v>1030</v>
      </c>
      <c r="H527" s="146">
        <v>1370</v>
      </c>
      <c r="I527" s="147"/>
      <c r="L527" s="142"/>
      <c r="M527" s="148"/>
      <c r="T527" s="149"/>
      <c r="AT527" s="144" t="s">
        <v>133</v>
      </c>
      <c r="AU527" s="144" t="s">
        <v>82</v>
      </c>
      <c r="AV527" s="12" t="s">
        <v>82</v>
      </c>
      <c r="AW527" s="12" t="s">
        <v>35</v>
      </c>
      <c r="AX527" s="12" t="s">
        <v>12</v>
      </c>
      <c r="AY527" s="144" t="s">
        <v>122</v>
      </c>
    </row>
    <row r="528" spans="2:65" s="1" customFormat="1" ht="16.5" customHeight="1" x14ac:dyDescent="0.2">
      <c r="B528" s="31"/>
      <c r="C528" s="126" t="s">
        <v>1031</v>
      </c>
      <c r="D528" s="126" t="s">
        <v>124</v>
      </c>
      <c r="E528" s="127" t="s">
        <v>1032</v>
      </c>
      <c r="F528" s="128" t="s">
        <v>1033</v>
      </c>
      <c r="G528" s="129" t="s">
        <v>328</v>
      </c>
      <c r="H528" s="130">
        <v>1</v>
      </c>
      <c r="I528" s="131"/>
      <c r="J528" s="130">
        <f>ROUND(I528*H528,2)</f>
        <v>0</v>
      </c>
      <c r="K528" s="128" t="s">
        <v>128</v>
      </c>
      <c r="L528" s="31"/>
      <c r="M528" s="132" t="s">
        <v>19</v>
      </c>
      <c r="N528" s="133" t="s">
        <v>44</v>
      </c>
      <c r="P528" s="134">
        <f>O528*H528</f>
        <v>0</v>
      </c>
      <c r="Q528" s="134">
        <v>0</v>
      </c>
      <c r="R528" s="134">
        <f>Q528*H528</f>
        <v>0</v>
      </c>
      <c r="S528" s="134">
        <v>0.48199999999999998</v>
      </c>
      <c r="T528" s="135">
        <f>S528*H528</f>
        <v>0.48199999999999998</v>
      </c>
      <c r="AR528" s="136" t="s">
        <v>129</v>
      </c>
      <c r="AT528" s="136" t="s">
        <v>124</v>
      </c>
      <c r="AU528" s="136" t="s">
        <v>82</v>
      </c>
      <c r="AY528" s="16" t="s">
        <v>122</v>
      </c>
      <c r="BE528" s="137">
        <f>IF(N528="základní",J528,0)</f>
        <v>0</v>
      </c>
      <c r="BF528" s="137">
        <f>IF(N528="snížená",J528,0)</f>
        <v>0</v>
      </c>
      <c r="BG528" s="137">
        <f>IF(N528="zákl. přenesená",J528,0)</f>
        <v>0</v>
      </c>
      <c r="BH528" s="137">
        <f>IF(N528="sníž. přenesená",J528,0)</f>
        <v>0</v>
      </c>
      <c r="BI528" s="137">
        <f>IF(N528="nulová",J528,0)</f>
        <v>0</v>
      </c>
      <c r="BJ528" s="16" t="s">
        <v>12</v>
      </c>
      <c r="BK528" s="137">
        <f>ROUND(I528*H528,2)</f>
        <v>0</v>
      </c>
      <c r="BL528" s="16" t="s">
        <v>129</v>
      </c>
      <c r="BM528" s="136" t="s">
        <v>1034</v>
      </c>
    </row>
    <row r="529" spans="2:65" s="1" customFormat="1" x14ac:dyDescent="0.2">
      <c r="B529" s="31"/>
      <c r="D529" s="138" t="s">
        <v>131</v>
      </c>
      <c r="F529" s="139" t="s">
        <v>1035</v>
      </c>
      <c r="I529" s="140"/>
      <c r="L529" s="31"/>
      <c r="M529" s="141"/>
      <c r="T529" s="52"/>
      <c r="AT529" s="16" t="s">
        <v>131</v>
      </c>
      <c r="AU529" s="16" t="s">
        <v>82</v>
      </c>
    </row>
    <row r="530" spans="2:65" s="12" customFormat="1" x14ac:dyDescent="0.2">
      <c r="B530" s="142"/>
      <c r="D530" s="143" t="s">
        <v>133</v>
      </c>
      <c r="E530" s="144" t="s">
        <v>19</v>
      </c>
      <c r="F530" s="145" t="s">
        <v>1036</v>
      </c>
      <c r="H530" s="146">
        <v>1</v>
      </c>
      <c r="I530" s="147"/>
      <c r="L530" s="142"/>
      <c r="M530" s="148"/>
      <c r="T530" s="149"/>
      <c r="AT530" s="144" t="s">
        <v>133</v>
      </c>
      <c r="AU530" s="144" t="s">
        <v>82</v>
      </c>
      <c r="AV530" s="12" t="s">
        <v>82</v>
      </c>
      <c r="AW530" s="12" t="s">
        <v>35</v>
      </c>
      <c r="AX530" s="12" t="s">
        <v>12</v>
      </c>
      <c r="AY530" s="144" t="s">
        <v>122</v>
      </c>
    </row>
    <row r="531" spans="2:65" s="1" customFormat="1" ht="21.75" customHeight="1" x14ac:dyDescent="0.2">
      <c r="B531" s="31"/>
      <c r="C531" s="126" t="s">
        <v>1037</v>
      </c>
      <c r="D531" s="126" t="s">
        <v>124</v>
      </c>
      <c r="E531" s="127" t="s">
        <v>1038</v>
      </c>
      <c r="F531" s="128" t="s">
        <v>1039</v>
      </c>
      <c r="G531" s="129" t="s">
        <v>328</v>
      </c>
      <c r="H531" s="130">
        <v>5</v>
      </c>
      <c r="I531" s="131"/>
      <c r="J531" s="130">
        <f>ROUND(I531*H531,2)</f>
        <v>0</v>
      </c>
      <c r="K531" s="128" t="s">
        <v>128</v>
      </c>
      <c r="L531" s="31"/>
      <c r="M531" s="132" t="s">
        <v>19</v>
      </c>
      <c r="N531" s="133" t="s">
        <v>44</v>
      </c>
      <c r="P531" s="134">
        <f>O531*H531</f>
        <v>0</v>
      </c>
      <c r="Q531" s="134">
        <v>0</v>
      </c>
      <c r="R531" s="134">
        <f>Q531*H531</f>
        <v>0</v>
      </c>
      <c r="S531" s="134">
        <v>8.6999999999999994E-2</v>
      </c>
      <c r="T531" s="135">
        <f>S531*H531</f>
        <v>0.43499999999999994</v>
      </c>
      <c r="AR531" s="136" t="s">
        <v>129</v>
      </c>
      <c r="AT531" s="136" t="s">
        <v>124</v>
      </c>
      <c r="AU531" s="136" t="s">
        <v>82</v>
      </c>
      <c r="AY531" s="16" t="s">
        <v>122</v>
      </c>
      <c r="BE531" s="137">
        <f>IF(N531="základní",J531,0)</f>
        <v>0</v>
      </c>
      <c r="BF531" s="137">
        <f>IF(N531="snížená",J531,0)</f>
        <v>0</v>
      </c>
      <c r="BG531" s="137">
        <f>IF(N531="zákl. přenesená",J531,0)</f>
        <v>0</v>
      </c>
      <c r="BH531" s="137">
        <f>IF(N531="sníž. přenesená",J531,0)</f>
        <v>0</v>
      </c>
      <c r="BI531" s="137">
        <f>IF(N531="nulová",J531,0)</f>
        <v>0</v>
      </c>
      <c r="BJ531" s="16" t="s">
        <v>12</v>
      </c>
      <c r="BK531" s="137">
        <f>ROUND(I531*H531,2)</f>
        <v>0</v>
      </c>
      <c r="BL531" s="16" t="s">
        <v>129</v>
      </c>
      <c r="BM531" s="136" t="s">
        <v>1040</v>
      </c>
    </row>
    <row r="532" spans="2:65" s="1" customFormat="1" x14ac:dyDescent="0.2">
      <c r="B532" s="31"/>
      <c r="D532" s="138" t="s">
        <v>131</v>
      </c>
      <c r="F532" s="139" t="s">
        <v>1041</v>
      </c>
      <c r="I532" s="140"/>
      <c r="L532" s="31"/>
      <c r="M532" s="141"/>
      <c r="T532" s="52"/>
      <c r="AT532" s="16" t="s">
        <v>131</v>
      </c>
      <c r="AU532" s="16" t="s">
        <v>82</v>
      </c>
    </row>
    <row r="533" spans="2:65" s="12" customFormat="1" x14ac:dyDescent="0.2">
      <c r="B533" s="142"/>
      <c r="D533" s="143" t="s">
        <v>133</v>
      </c>
      <c r="E533" s="144" t="s">
        <v>19</v>
      </c>
      <c r="F533" s="145" t="s">
        <v>1042</v>
      </c>
      <c r="H533" s="146">
        <v>5</v>
      </c>
      <c r="I533" s="147"/>
      <c r="L533" s="142"/>
      <c r="M533" s="148"/>
      <c r="T533" s="149"/>
      <c r="AT533" s="144" t="s">
        <v>133</v>
      </c>
      <c r="AU533" s="144" t="s">
        <v>82</v>
      </c>
      <c r="AV533" s="12" t="s">
        <v>82</v>
      </c>
      <c r="AW533" s="12" t="s">
        <v>35</v>
      </c>
      <c r="AX533" s="12" t="s">
        <v>12</v>
      </c>
      <c r="AY533" s="144" t="s">
        <v>122</v>
      </c>
    </row>
    <row r="534" spans="2:65" s="1" customFormat="1" ht="55.5" customHeight="1" x14ac:dyDescent="0.2">
      <c r="B534" s="31"/>
      <c r="C534" s="126" t="s">
        <v>1043</v>
      </c>
      <c r="D534" s="126" t="s">
        <v>124</v>
      </c>
      <c r="E534" s="127" t="s">
        <v>741</v>
      </c>
      <c r="F534" s="128" t="s">
        <v>742</v>
      </c>
      <c r="G534" s="129" t="s">
        <v>328</v>
      </c>
      <c r="H534" s="130">
        <v>12</v>
      </c>
      <c r="I534" s="131"/>
      <c r="J534" s="130">
        <f>ROUND(I534*H534,2)</f>
        <v>0</v>
      </c>
      <c r="K534" s="128" t="s">
        <v>128</v>
      </c>
      <c r="L534" s="31"/>
      <c r="M534" s="132" t="s">
        <v>19</v>
      </c>
      <c r="N534" s="133" t="s">
        <v>44</v>
      </c>
      <c r="P534" s="134">
        <f>O534*H534</f>
        <v>0</v>
      </c>
      <c r="Q534" s="134">
        <v>0</v>
      </c>
      <c r="R534" s="134">
        <f>Q534*H534</f>
        <v>0</v>
      </c>
      <c r="S534" s="134">
        <v>8.2000000000000003E-2</v>
      </c>
      <c r="T534" s="135">
        <f>S534*H534</f>
        <v>0.98399999999999999</v>
      </c>
      <c r="AR534" s="136" t="s">
        <v>129</v>
      </c>
      <c r="AT534" s="136" t="s">
        <v>124</v>
      </c>
      <c r="AU534" s="136" t="s">
        <v>82</v>
      </c>
      <c r="AY534" s="16" t="s">
        <v>122</v>
      </c>
      <c r="BE534" s="137">
        <f>IF(N534="základní",J534,0)</f>
        <v>0</v>
      </c>
      <c r="BF534" s="137">
        <f>IF(N534="snížená",J534,0)</f>
        <v>0</v>
      </c>
      <c r="BG534" s="137">
        <f>IF(N534="zákl. přenesená",J534,0)</f>
        <v>0</v>
      </c>
      <c r="BH534" s="137">
        <f>IF(N534="sníž. přenesená",J534,0)</f>
        <v>0</v>
      </c>
      <c r="BI534" s="137">
        <f>IF(N534="nulová",J534,0)</f>
        <v>0</v>
      </c>
      <c r="BJ534" s="16" t="s">
        <v>12</v>
      </c>
      <c r="BK534" s="137">
        <f>ROUND(I534*H534,2)</f>
        <v>0</v>
      </c>
      <c r="BL534" s="16" t="s">
        <v>129</v>
      </c>
      <c r="BM534" s="136" t="s">
        <v>743</v>
      </c>
    </row>
    <row r="535" spans="2:65" s="1" customFormat="1" x14ac:dyDescent="0.2">
      <c r="B535" s="31"/>
      <c r="D535" s="138" t="s">
        <v>131</v>
      </c>
      <c r="F535" s="139" t="s">
        <v>744</v>
      </c>
      <c r="I535" s="140"/>
      <c r="L535" s="31"/>
      <c r="M535" s="141"/>
      <c r="T535" s="52"/>
      <c r="AT535" s="16" t="s">
        <v>131</v>
      </c>
      <c r="AU535" s="16" t="s">
        <v>82</v>
      </c>
    </row>
    <row r="536" spans="2:65" s="1" customFormat="1" ht="55.5" customHeight="1" x14ac:dyDescent="0.2">
      <c r="B536" s="31"/>
      <c r="C536" s="126" t="s">
        <v>1044</v>
      </c>
      <c r="D536" s="126" t="s">
        <v>124</v>
      </c>
      <c r="E536" s="127" t="s">
        <v>746</v>
      </c>
      <c r="F536" s="128" t="s">
        <v>747</v>
      </c>
      <c r="G536" s="129" t="s">
        <v>328</v>
      </c>
      <c r="H536" s="130">
        <v>18</v>
      </c>
      <c r="I536" s="131"/>
      <c r="J536" s="130">
        <f>ROUND(I536*H536,2)</f>
        <v>0</v>
      </c>
      <c r="K536" s="128" t="s">
        <v>128</v>
      </c>
      <c r="L536" s="31"/>
      <c r="M536" s="132" t="s">
        <v>19</v>
      </c>
      <c r="N536" s="133" t="s">
        <v>44</v>
      </c>
      <c r="P536" s="134">
        <f>O536*H536</f>
        <v>0</v>
      </c>
      <c r="Q536" s="134">
        <v>0</v>
      </c>
      <c r="R536" s="134">
        <f>Q536*H536</f>
        <v>0</v>
      </c>
      <c r="S536" s="134">
        <v>4.0000000000000001E-3</v>
      </c>
      <c r="T536" s="135">
        <f>S536*H536</f>
        <v>7.2000000000000008E-2</v>
      </c>
      <c r="AR536" s="136" t="s">
        <v>129</v>
      </c>
      <c r="AT536" s="136" t="s">
        <v>124</v>
      </c>
      <c r="AU536" s="136" t="s">
        <v>82</v>
      </c>
      <c r="AY536" s="16" t="s">
        <v>122</v>
      </c>
      <c r="BE536" s="137">
        <f>IF(N536="základní",J536,0)</f>
        <v>0</v>
      </c>
      <c r="BF536" s="137">
        <f>IF(N536="snížená",J536,0)</f>
        <v>0</v>
      </c>
      <c r="BG536" s="137">
        <f>IF(N536="zákl. přenesená",J536,0)</f>
        <v>0</v>
      </c>
      <c r="BH536" s="137">
        <f>IF(N536="sníž. přenesená",J536,0)</f>
        <v>0</v>
      </c>
      <c r="BI536" s="137">
        <f>IF(N536="nulová",J536,0)</f>
        <v>0</v>
      </c>
      <c r="BJ536" s="16" t="s">
        <v>12</v>
      </c>
      <c r="BK536" s="137">
        <f>ROUND(I536*H536,2)</f>
        <v>0</v>
      </c>
      <c r="BL536" s="16" t="s">
        <v>129</v>
      </c>
      <c r="BM536" s="136" t="s">
        <v>748</v>
      </c>
    </row>
    <row r="537" spans="2:65" s="1" customFormat="1" x14ac:dyDescent="0.2">
      <c r="B537" s="31"/>
      <c r="D537" s="138" t="s">
        <v>131</v>
      </c>
      <c r="F537" s="139" t="s">
        <v>749</v>
      </c>
      <c r="I537" s="140"/>
      <c r="L537" s="31"/>
      <c r="M537" s="141"/>
      <c r="T537" s="52"/>
      <c r="AT537" s="16" t="s">
        <v>131</v>
      </c>
      <c r="AU537" s="16" t="s">
        <v>82</v>
      </c>
    </row>
    <row r="538" spans="2:65" s="1" customFormat="1" ht="55.5" customHeight="1" x14ac:dyDescent="0.2">
      <c r="B538" s="31"/>
      <c r="C538" s="126" t="s">
        <v>1045</v>
      </c>
      <c r="D538" s="126" t="s">
        <v>124</v>
      </c>
      <c r="E538" s="127" t="s">
        <v>1046</v>
      </c>
      <c r="F538" s="128" t="s">
        <v>1047</v>
      </c>
      <c r="G538" s="129" t="s">
        <v>148</v>
      </c>
      <c r="H538" s="130">
        <v>6</v>
      </c>
      <c r="I538" s="131"/>
      <c r="J538" s="130">
        <f>ROUND(I538*H538,2)</f>
        <v>0</v>
      </c>
      <c r="K538" s="128" t="s">
        <v>128</v>
      </c>
      <c r="L538" s="31"/>
      <c r="M538" s="132" t="s">
        <v>19</v>
      </c>
      <c r="N538" s="133" t="s">
        <v>44</v>
      </c>
      <c r="P538" s="134">
        <f>O538*H538</f>
        <v>0</v>
      </c>
      <c r="Q538" s="134">
        <v>0</v>
      </c>
      <c r="R538" s="134">
        <f>Q538*H538</f>
        <v>0</v>
      </c>
      <c r="S538" s="134">
        <v>0.753</v>
      </c>
      <c r="T538" s="135">
        <f>S538*H538</f>
        <v>4.5179999999999998</v>
      </c>
      <c r="AR538" s="136" t="s">
        <v>129</v>
      </c>
      <c r="AT538" s="136" t="s">
        <v>124</v>
      </c>
      <c r="AU538" s="136" t="s">
        <v>82</v>
      </c>
      <c r="AY538" s="16" t="s">
        <v>122</v>
      </c>
      <c r="BE538" s="137">
        <f>IF(N538="základní",J538,0)</f>
        <v>0</v>
      </c>
      <c r="BF538" s="137">
        <f>IF(N538="snížená",J538,0)</f>
        <v>0</v>
      </c>
      <c r="BG538" s="137">
        <f>IF(N538="zákl. přenesená",J538,0)</f>
        <v>0</v>
      </c>
      <c r="BH538" s="137">
        <f>IF(N538="sníž. přenesená",J538,0)</f>
        <v>0</v>
      </c>
      <c r="BI538" s="137">
        <f>IF(N538="nulová",J538,0)</f>
        <v>0</v>
      </c>
      <c r="BJ538" s="16" t="s">
        <v>12</v>
      </c>
      <c r="BK538" s="137">
        <f>ROUND(I538*H538,2)</f>
        <v>0</v>
      </c>
      <c r="BL538" s="16" t="s">
        <v>129</v>
      </c>
      <c r="BM538" s="136" t="s">
        <v>1048</v>
      </c>
    </row>
    <row r="539" spans="2:65" s="1" customFormat="1" x14ac:dyDescent="0.2">
      <c r="B539" s="31"/>
      <c r="D539" s="138" t="s">
        <v>131</v>
      </c>
      <c r="F539" s="139" t="s">
        <v>1049</v>
      </c>
      <c r="I539" s="140"/>
      <c r="L539" s="31"/>
      <c r="M539" s="141"/>
      <c r="T539" s="52"/>
      <c r="AT539" s="16" t="s">
        <v>131</v>
      </c>
      <c r="AU539" s="16" t="s">
        <v>82</v>
      </c>
    </row>
    <row r="540" spans="2:65" s="12" customFormat="1" x14ac:dyDescent="0.2">
      <c r="B540" s="142"/>
      <c r="D540" s="143" t="s">
        <v>133</v>
      </c>
      <c r="E540" s="144" t="s">
        <v>19</v>
      </c>
      <c r="F540" s="145" t="s">
        <v>1050</v>
      </c>
      <c r="H540" s="146">
        <v>6</v>
      </c>
      <c r="I540" s="147"/>
      <c r="L540" s="142"/>
      <c r="M540" s="148"/>
      <c r="T540" s="149"/>
      <c r="AT540" s="144" t="s">
        <v>133</v>
      </c>
      <c r="AU540" s="144" t="s">
        <v>82</v>
      </c>
      <c r="AV540" s="12" t="s">
        <v>82</v>
      </c>
      <c r="AW540" s="12" t="s">
        <v>35</v>
      </c>
      <c r="AX540" s="12" t="s">
        <v>12</v>
      </c>
      <c r="AY540" s="144" t="s">
        <v>122</v>
      </c>
    </row>
    <row r="541" spans="2:65" s="1" customFormat="1" ht="49.15" customHeight="1" x14ac:dyDescent="0.2">
      <c r="B541" s="31"/>
      <c r="C541" s="126" t="s">
        <v>1051</v>
      </c>
      <c r="D541" s="126" t="s">
        <v>124</v>
      </c>
      <c r="E541" s="127" t="s">
        <v>1052</v>
      </c>
      <c r="F541" s="128" t="s">
        <v>1053</v>
      </c>
      <c r="G541" s="129" t="s">
        <v>155</v>
      </c>
      <c r="H541" s="130">
        <v>8</v>
      </c>
      <c r="I541" s="131"/>
      <c r="J541" s="130">
        <f>ROUND(I541*H541,2)</f>
        <v>0</v>
      </c>
      <c r="K541" s="128" t="s">
        <v>128</v>
      </c>
      <c r="L541" s="31"/>
      <c r="M541" s="132" t="s">
        <v>19</v>
      </c>
      <c r="N541" s="133" t="s">
        <v>44</v>
      </c>
      <c r="P541" s="134">
        <f>O541*H541</f>
        <v>0</v>
      </c>
      <c r="Q541" s="134">
        <v>0</v>
      </c>
      <c r="R541" s="134">
        <f>Q541*H541</f>
        <v>0</v>
      </c>
      <c r="S541" s="134">
        <v>2.4</v>
      </c>
      <c r="T541" s="135">
        <f>S541*H541</f>
        <v>19.2</v>
      </c>
      <c r="AR541" s="136" t="s">
        <v>129</v>
      </c>
      <c r="AT541" s="136" t="s">
        <v>124</v>
      </c>
      <c r="AU541" s="136" t="s">
        <v>82</v>
      </c>
      <c r="AY541" s="16" t="s">
        <v>122</v>
      </c>
      <c r="BE541" s="137">
        <f>IF(N541="základní",J541,0)</f>
        <v>0</v>
      </c>
      <c r="BF541" s="137">
        <f>IF(N541="snížená",J541,0)</f>
        <v>0</v>
      </c>
      <c r="BG541" s="137">
        <f>IF(N541="zákl. přenesená",J541,0)</f>
        <v>0</v>
      </c>
      <c r="BH541" s="137">
        <f>IF(N541="sníž. přenesená",J541,0)</f>
        <v>0</v>
      </c>
      <c r="BI541" s="137">
        <f>IF(N541="nulová",J541,0)</f>
        <v>0</v>
      </c>
      <c r="BJ541" s="16" t="s">
        <v>12</v>
      </c>
      <c r="BK541" s="137">
        <f>ROUND(I541*H541,2)</f>
        <v>0</v>
      </c>
      <c r="BL541" s="16" t="s">
        <v>129</v>
      </c>
      <c r="BM541" s="136" t="s">
        <v>1054</v>
      </c>
    </row>
    <row r="542" spans="2:65" s="1" customFormat="1" x14ac:dyDescent="0.2">
      <c r="B542" s="31"/>
      <c r="D542" s="138" t="s">
        <v>131</v>
      </c>
      <c r="F542" s="139" t="s">
        <v>1055</v>
      </c>
      <c r="I542" s="140"/>
      <c r="L542" s="31"/>
      <c r="M542" s="141"/>
      <c r="T542" s="52"/>
      <c r="AT542" s="16" t="s">
        <v>131</v>
      </c>
      <c r="AU542" s="16" t="s">
        <v>82</v>
      </c>
    </row>
    <row r="543" spans="2:65" s="12" customFormat="1" x14ac:dyDescent="0.2">
      <c r="B543" s="142"/>
      <c r="D543" s="143" t="s">
        <v>133</v>
      </c>
      <c r="E543" s="144" t="s">
        <v>19</v>
      </c>
      <c r="F543" s="145" t="s">
        <v>1056</v>
      </c>
      <c r="H543" s="146">
        <v>8</v>
      </c>
      <c r="I543" s="147"/>
      <c r="L543" s="142"/>
      <c r="M543" s="148"/>
      <c r="T543" s="149"/>
      <c r="AT543" s="144" t="s">
        <v>133</v>
      </c>
      <c r="AU543" s="144" t="s">
        <v>82</v>
      </c>
      <c r="AV543" s="12" t="s">
        <v>82</v>
      </c>
      <c r="AW543" s="12" t="s">
        <v>35</v>
      </c>
      <c r="AX543" s="12" t="s">
        <v>12</v>
      </c>
      <c r="AY543" s="144" t="s">
        <v>122</v>
      </c>
    </row>
    <row r="544" spans="2:65" s="1" customFormat="1" ht="55.5" customHeight="1" x14ac:dyDescent="0.2">
      <c r="B544" s="31"/>
      <c r="C544" s="126" t="s">
        <v>1057</v>
      </c>
      <c r="D544" s="126" t="s">
        <v>124</v>
      </c>
      <c r="E544" s="127" t="s">
        <v>1058</v>
      </c>
      <c r="F544" s="128" t="s">
        <v>1059</v>
      </c>
      <c r="G544" s="129" t="s">
        <v>127</v>
      </c>
      <c r="H544" s="130">
        <v>450</v>
      </c>
      <c r="I544" s="131"/>
      <c r="J544" s="130">
        <f>ROUND(I544*H544,2)</f>
        <v>0</v>
      </c>
      <c r="K544" s="128" t="s">
        <v>128</v>
      </c>
      <c r="L544" s="31"/>
      <c r="M544" s="132" t="s">
        <v>19</v>
      </c>
      <c r="N544" s="133" t="s">
        <v>44</v>
      </c>
      <c r="P544" s="134">
        <f>O544*H544</f>
        <v>0</v>
      </c>
      <c r="Q544" s="134">
        <v>0</v>
      </c>
      <c r="R544" s="134">
        <f>Q544*H544</f>
        <v>0</v>
      </c>
      <c r="S544" s="134">
        <v>0</v>
      </c>
      <c r="T544" s="135">
        <f>S544*H544</f>
        <v>0</v>
      </c>
      <c r="AR544" s="136" t="s">
        <v>129</v>
      </c>
      <c r="AT544" s="136" t="s">
        <v>124</v>
      </c>
      <c r="AU544" s="136" t="s">
        <v>82</v>
      </c>
      <c r="AY544" s="16" t="s">
        <v>122</v>
      </c>
      <c r="BE544" s="137">
        <f>IF(N544="základní",J544,0)</f>
        <v>0</v>
      </c>
      <c r="BF544" s="137">
        <f>IF(N544="snížená",J544,0)</f>
        <v>0</v>
      </c>
      <c r="BG544" s="137">
        <f>IF(N544="zákl. přenesená",J544,0)</f>
        <v>0</v>
      </c>
      <c r="BH544" s="137">
        <f>IF(N544="sníž. přenesená",J544,0)</f>
        <v>0</v>
      </c>
      <c r="BI544" s="137">
        <f>IF(N544="nulová",J544,0)</f>
        <v>0</v>
      </c>
      <c r="BJ544" s="16" t="s">
        <v>12</v>
      </c>
      <c r="BK544" s="137">
        <f>ROUND(I544*H544,2)</f>
        <v>0</v>
      </c>
      <c r="BL544" s="16" t="s">
        <v>129</v>
      </c>
      <c r="BM544" s="136" t="s">
        <v>1060</v>
      </c>
    </row>
    <row r="545" spans="2:65" s="1" customFormat="1" x14ac:dyDescent="0.2">
      <c r="B545" s="31"/>
      <c r="D545" s="138" t="s">
        <v>131</v>
      </c>
      <c r="F545" s="139" t="s">
        <v>1061</v>
      </c>
      <c r="I545" s="140"/>
      <c r="L545" s="31"/>
      <c r="M545" s="141"/>
      <c r="T545" s="52"/>
      <c r="AT545" s="16" t="s">
        <v>131</v>
      </c>
      <c r="AU545" s="16" t="s">
        <v>82</v>
      </c>
    </row>
    <row r="546" spans="2:65" s="12" customFormat="1" x14ac:dyDescent="0.2">
      <c r="B546" s="142"/>
      <c r="D546" s="143" t="s">
        <v>133</v>
      </c>
      <c r="E546" s="144" t="s">
        <v>19</v>
      </c>
      <c r="F546" s="145" t="s">
        <v>801</v>
      </c>
      <c r="H546" s="146">
        <v>450</v>
      </c>
      <c r="I546" s="147"/>
      <c r="L546" s="142"/>
      <c r="M546" s="148"/>
      <c r="T546" s="149"/>
      <c r="AT546" s="144" t="s">
        <v>133</v>
      </c>
      <c r="AU546" s="144" t="s">
        <v>82</v>
      </c>
      <c r="AV546" s="12" t="s">
        <v>82</v>
      </c>
      <c r="AW546" s="12" t="s">
        <v>35</v>
      </c>
      <c r="AX546" s="12" t="s">
        <v>73</v>
      </c>
      <c r="AY546" s="144" t="s">
        <v>122</v>
      </c>
    </row>
    <row r="547" spans="2:65" s="1" customFormat="1" ht="62.65" customHeight="1" x14ac:dyDescent="0.2">
      <c r="B547" s="31"/>
      <c r="C547" s="126" t="s">
        <v>1062</v>
      </c>
      <c r="D547" s="126" t="s">
        <v>124</v>
      </c>
      <c r="E547" s="127" t="s">
        <v>1063</v>
      </c>
      <c r="F547" s="128" t="s">
        <v>1064</v>
      </c>
      <c r="G547" s="129" t="s">
        <v>127</v>
      </c>
      <c r="H547" s="130">
        <v>54</v>
      </c>
      <c r="I547" s="131"/>
      <c r="J547" s="130">
        <f>ROUND(I547*H547,2)</f>
        <v>0</v>
      </c>
      <c r="K547" s="128" t="s">
        <v>128</v>
      </c>
      <c r="L547" s="31"/>
      <c r="M547" s="132" t="s">
        <v>19</v>
      </c>
      <c r="N547" s="133" t="s">
        <v>44</v>
      </c>
      <c r="P547" s="134">
        <f>O547*H547</f>
        <v>0</v>
      </c>
      <c r="Q547" s="134">
        <v>0</v>
      </c>
      <c r="R547" s="134">
        <f>Q547*H547</f>
        <v>0</v>
      </c>
      <c r="S547" s="134">
        <v>0</v>
      </c>
      <c r="T547" s="135">
        <f>S547*H547</f>
        <v>0</v>
      </c>
      <c r="AR547" s="136" t="s">
        <v>129</v>
      </c>
      <c r="AT547" s="136" t="s">
        <v>124</v>
      </c>
      <c r="AU547" s="136" t="s">
        <v>82</v>
      </c>
      <c r="AY547" s="16" t="s">
        <v>122</v>
      </c>
      <c r="BE547" s="137">
        <f>IF(N547="základní",J547,0)</f>
        <v>0</v>
      </c>
      <c r="BF547" s="137">
        <f>IF(N547="snížená",J547,0)</f>
        <v>0</v>
      </c>
      <c r="BG547" s="137">
        <f>IF(N547="zákl. přenesená",J547,0)</f>
        <v>0</v>
      </c>
      <c r="BH547" s="137">
        <f>IF(N547="sníž. přenesená",J547,0)</f>
        <v>0</v>
      </c>
      <c r="BI547" s="137">
        <f>IF(N547="nulová",J547,0)</f>
        <v>0</v>
      </c>
      <c r="BJ547" s="16" t="s">
        <v>12</v>
      </c>
      <c r="BK547" s="137">
        <f>ROUND(I547*H547,2)</f>
        <v>0</v>
      </c>
      <c r="BL547" s="16" t="s">
        <v>129</v>
      </c>
      <c r="BM547" s="136" t="s">
        <v>1065</v>
      </c>
    </row>
    <row r="548" spans="2:65" s="1" customFormat="1" x14ac:dyDescent="0.2">
      <c r="B548" s="31"/>
      <c r="D548" s="138" t="s">
        <v>131</v>
      </c>
      <c r="F548" s="139" t="s">
        <v>1066</v>
      </c>
      <c r="I548" s="140"/>
      <c r="L548" s="31"/>
      <c r="M548" s="141"/>
      <c r="T548" s="52"/>
      <c r="AT548" s="16" t="s">
        <v>131</v>
      </c>
      <c r="AU548" s="16" t="s">
        <v>82</v>
      </c>
    </row>
    <row r="549" spans="2:65" s="12" customFormat="1" ht="22.5" x14ac:dyDescent="0.2">
      <c r="B549" s="142"/>
      <c r="D549" s="143" t="s">
        <v>133</v>
      </c>
      <c r="E549" s="144" t="s">
        <v>19</v>
      </c>
      <c r="F549" s="145" t="s">
        <v>806</v>
      </c>
      <c r="H549" s="146">
        <v>54</v>
      </c>
      <c r="I549" s="147"/>
      <c r="L549" s="142"/>
      <c r="M549" s="148"/>
      <c r="T549" s="149"/>
      <c r="AT549" s="144" t="s">
        <v>133</v>
      </c>
      <c r="AU549" s="144" t="s">
        <v>82</v>
      </c>
      <c r="AV549" s="12" t="s">
        <v>82</v>
      </c>
      <c r="AW549" s="12" t="s">
        <v>35</v>
      </c>
      <c r="AX549" s="12" t="s">
        <v>73</v>
      </c>
      <c r="AY549" s="144" t="s">
        <v>122</v>
      </c>
    </row>
    <row r="550" spans="2:65" s="11" customFormat="1" ht="22.9" customHeight="1" x14ac:dyDescent="0.2">
      <c r="B550" s="114"/>
      <c r="D550" s="115" t="s">
        <v>72</v>
      </c>
      <c r="E550" s="124" t="s">
        <v>755</v>
      </c>
      <c r="F550" s="124" t="s">
        <v>756</v>
      </c>
      <c r="I550" s="117"/>
      <c r="J550" s="125">
        <f>BK550</f>
        <v>0</v>
      </c>
      <c r="L550" s="114"/>
      <c r="M550" s="119"/>
      <c r="P550" s="120">
        <f>SUM(P551:P570)</f>
        <v>0</v>
      </c>
      <c r="R550" s="120">
        <f>SUM(R551:R570)</f>
        <v>0</v>
      </c>
      <c r="T550" s="121">
        <f>SUM(T551:T570)</f>
        <v>0</v>
      </c>
      <c r="AR550" s="115" t="s">
        <v>12</v>
      </c>
      <c r="AT550" s="122" t="s">
        <v>72</v>
      </c>
      <c r="AU550" s="122" t="s">
        <v>12</v>
      </c>
      <c r="AY550" s="115" t="s">
        <v>122</v>
      </c>
      <c r="BK550" s="123">
        <f>SUM(BK551:BK570)</f>
        <v>0</v>
      </c>
    </row>
    <row r="551" spans="2:65" s="1" customFormat="1" ht="62.65" customHeight="1" x14ac:dyDescent="0.2">
      <c r="B551" s="31"/>
      <c r="C551" s="126" t="s">
        <v>1067</v>
      </c>
      <c r="D551" s="126" t="s">
        <v>124</v>
      </c>
      <c r="E551" s="127" t="s">
        <v>758</v>
      </c>
      <c r="F551" s="128" t="s">
        <v>759</v>
      </c>
      <c r="G551" s="129" t="s">
        <v>220</v>
      </c>
      <c r="H551" s="130">
        <v>146</v>
      </c>
      <c r="I551" s="131"/>
      <c r="J551" s="130">
        <f>ROUND(I551*H551,2)</f>
        <v>0</v>
      </c>
      <c r="K551" s="128" t="s">
        <v>19</v>
      </c>
      <c r="L551" s="31"/>
      <c r="M551" s="132" t="s">
        <v>19</v>
      </c>
      <c r="N551" s="133" t="s">
        <v>44</v>
      </c>
      <c r="P551" s="134">
        <f>O551*H551</f>
        <v>0</v>
      </c>
      <c r="Q551" s="134">
        <v>0</v>
      </c>
      <c r="R551" s="134">
        <f>Q551*H551</f>
        <v>0</v>
      </c>
      <c r="S551" s="134">
        <v>0</v>
      </c>
      <c r="T551" s="135">
        <f>S551*H551</f>
        <v>0</v>
      </c>
      <c r="AR551" s="136" t="s">
        <v>129</v>
      </c>
      <c r="AT551" s="136" t="s">
        <v>124</v>
      </c>
      <c r="AU551" s="136" t="s">
        <v>82</v>
      </c>
      <c r="AY551" s="16" t="s">
        <v>122</v>
      </c>
      <c r="BE551" s="137">
        <f>IF(N551="základní",J551,0)</f>
        <v>0</v>
      </c>
      <c r="BF551" s="137">
        <f>IF(N551="snížená",J551,0)</f>
        <v>0</v>
      </c>
      <c r="BG551" s="137">
        <f>IF(N551="zákl. přenesená",J551,0)</f>
        <v>0</v>
      </c>
      <c r="BH551" s="137">
        <f>IF(N551="sníž. přenesená",J551,0)</f>
        <v>0</v>
      </c>
      <c r="BI551" s="137">
        <f>IF(N551="nulová",J551,0)</f>
        <v>0</v>
      </c>
      <c r="BJ551" s="16" t="s">
        <v>12</v>
      </c>
      <c r="BK551" s="137">
        <f>ROUND(I551*H551,2)</f>
        <v>0</v>
      </c>
      <c r="BL551" s="16" t="s">
        <v>129</v>
      </c>
      <c r="BM551" s="136" t="s">
        <v>760</v>
      </c>
    </row>
    <row r="552" spans="2:65" s="12" customFormat="1" x14ac:dyDescent="0.2">
      <c r="B552" s="142"/>
      <c r="D552" s="143" t="s">
        <v>133</v>
      </c>
      <c r="E552" s="144" t="s">
        <v>19</v>
      </c>
      <c r="F552" s="145" t="s">
        <v>1068</v>
      </c>
      <c r="H552" s="146">
        <v>146</v>
      </c>
      <c r="I552" s="147"/>
      <c r="L552" s="142"/>
      <c r="M552" s="148"/>
      <c r="T552" s="149"/>
      <c r="AT552" s="144" t="s">
        <v>133</v>
      </c>
      <c r="AU552" s="144" t="s">
        <v>82</v>
      </c>
      <c r="AV552" s="12" t="s">
        <v>82</v>
      </c>
      <c r="AW552" s="12" t="s">
        <v>35</v>
      </c>
      <c r="AX552" s="12" t="s">
        <v>12</v>
      </c>
      <c r="AY552" s="144" t="s">
        <v>122</v>
      </c>
    </row>
    <row r="553" spans="2:65" s="1" customFormat="1" ht="49.15" customHeight="1" x14ac:dyDescent="0.2">
      <c r="B553" s="31"/>
      <c r="C553" s="126" t="s">
        <v>1069</v>
      </c>
      <c r="D553" s="126" t="s">
        <v>124</v>
      </c>
      <c r="E553" s="127" t="s">
        <v>763</v>
      </c>
      <c r="F553" s="128" t="s">
        <v>1070</v>
      </c>
      <c r="G553" s="129" t="s">
        <v>220</v>
      </c>
      <c r="H553" s="130">
        <v>117</v>
      </c>
      <c r="I553" s="131"/>
      <c r="J553" s="130">
        <f>ROUND(I553*H553,2)</f>
        <v>0</v>
      </c>
      <c r="K553" s="128" t="s">
        <v>19</v>
      </c>
      <c r="L553" s="31"/>
      <c r="M553" s="132" t="s">
        <v>19</v>
      </c>
      <c r="N553" s="133" t="s">
        <v>44</v>
      </c>
      <c r="P553" s="134">
        <f>O553*H553</f>
        <v>0</v>
      </c>
      <c r="Q553" s="134">
        <v>0</v>
      </c>
      <c r="R553" s="134">
        <f>Q553*H553</f>
        <v>0</v>
      </c>
      <c r="S553" s="134">
        <v>0</v>
      </c>
      <c r="T553" s="135">
        <f>S553*H553</f>
        <v>0</v>
      </c>
      <c r="AR553" s="136" t="s">
        <v>129</v>
      </c>
      <c r="AT553" s="136" t="s">
        <v>124</v>
      </c>
      <c r="AU553" s="136" t="s">
        <v>82</v>
      </c>
      <c r="AY553" s="16" t="s">
        <v>122</v>
      </c>
      <c r="BE553" s="137">
        <f>IF(N553="základní",J553,0)</f>
        <v>0</v>
      </c>
      <c r="BF553" s="137">
        <f>IF(N553="snížená",J553,0)</f>
        <v>0</v>
      </c>
      <c r="BG553" s="137">
        <f>IF(N553="zákl. přenesená",J553,0)</f>
        <v>0</v>
      </c>
      <c r="BH553" s="137">
        <f>IF(N553="sníž. přenesená",J553,0)</f>
        <v>0</v>
      </c>
      <c r="BI553" s="137">
        <f>IF(N553="nulová",J553,0)</f>
        <v>0</v>
      </c>
      <c r="BJ553" s="16" t="s">
        <v>12</v>
      </c>
      <c r="BK553" s="137">
        <f>ROUND(I553*H553,2)</f>
        <v>0</v>
      </c>
      <c r="BL553" s="16" t="s">
        <v>129</v>
      </c>
      <c r="BM553" s="136" t="s">
        <v>765</v>
      </c>
    </row>
    <row r="554" spans="2:65" s="12" customFormat="1" x14ac:dyDescent="0.2">
      <c r="B554" s="142"/>
      <c r="D554" s="143" t="s">
        <v>133</v>
      </c>
      <c r="E554" s="144" t="s">
        <v>19</v>
      </c>
      <c r="F554" s="145" t="s">
        <v>1071</v>
      </c>
      <c r="H554" s="146">
        <v>117</v>
      </c>
      <c r="I554" s="147"/>
      <c r="L554" s="142"/>
      <c r="M554" s="148"/>
      <c r="T554" s="149"/>
      <c r="AT554" s="144" t="s">
        <v>133</v>
      </c>
      <c r="AU554" s="144" t="s">
        <v>82</v>
      </c>
      <c r="AV554" s="12" t="s">
        <v>82</v>
      </c>
      <c r="AW554" s="12" t="s">
        <v>35</v>
      </c>
      <c r="AX554" s="12" t="s">
        <v>12</v>
      </c>
      <c r="AY554" s="144" t="s">
        <v>122</v>
      </c>
    </row>
    <row r="555" spans="2:65" s="1" customFormat="1" ht="44.25" customHeight="1" x14ac:dyDescent="0.2">
      <c r="B555" s="31"/>
      <c r="C555" s="126" t="s">
        <v>1072</v>
      </c>
      <c r="D555" s="126" t="s">
        <v>124</v>
      </c>
      <c r="E555" s="127" t="s">
        <v>768</v>
      </c>
      <c r="F555" s="128" t="s">
        <v>769</v>
      </c>
      <c r="G555" s="129" t="s">
        <v>220</v>
      </c>
      <c r="H555" s="130">
        <v>117</v>
      </c>
      <c r="I555" s="131"/>
      <c r="J555" s="130">
        <f>ROUND(I555*H555,2)</f>
        <v>0</v>
      </c>
      <c r="K555" s="128" t="s">
        <v>128</v>
      </c>
      <c r="L555" s="31"/>
      <c r="M555" s="132" t="s">
        <v>19</v>
      </c>
      <c r="N555" s="133" t="s">
        <v>44</v>
      </c>
      <c r="P555" s="134">
        <f>O555*H555</f>
        <v>0</v>
      </c>
      <c r="Q555" s="134">
        <v>0</v>
      </c>
      <c r="R555" s="134">
        <f>Q555*H555</f>
        <v>0</v>
      </c>
      <c r="S555" s="134">
        <v>0</v>
      </c>
      <c r="T555" s="135">
        <f>S555*H555</f>
        <v>0</v>
      </c>
      <c r="AR555" s="136" t="s">
        <v>129</v>
      </c>
      <c r="AT555" s="136" t="s">
        <v>124</v>
      </c>
      <c r="AU555" s="136" t="s">
        <v>82</v>
      </c>
      <c r="AY555" s="16" t="s">
        <v>122</v>
      </c>
      <c r="BE555" s="137">
        <f>IF(N555="základní",J555,0)</f>
        <v>0</v>
      </c>
      <c r="BF555" s="137">
        <f>IF(N555="snížená",J555,0)</f>
        <v>0</v>
      </c>
      <c r="BG555" s="137">
        <f>IF(N555="zákl. přenesená",J555,0)</f>
        <v>0</v>
      </c>
      <c r="BH555" s="137">
        <f>IF(N555="sníž. přenesená",J555,0)</f>
        <v>0</v>
      </c>
      <c r="BI555" s="137">
        <f>IF(N555="nulová",J555,0)</f>
        <v>0</v>
      </c>
      <c r="BJ555" s="16" t="s">
        <v>12</v>
      </c>
      <c r="BK555" s="137">
        <f>ROUND(I555*H555,2)</f>
        <v>0</v>
      </c>
      <c r="BL555" s="16" t="s">
        <v>129</v>
      </c>
      <c r="BM555" s="136" t="s">
        <v>1073</v>
      </c>
    </row>
    <row r="556" spans="2:65" s="1" customFormat="1" x14ac:dyDescent="0.2">
      <c r="B556" s="31"/>
      <c r="D556" s="138" t="s">
        <v>131</v>
      </c>
      <c r="F556" s="139" t="s">
        <v>771</v>
      </c>
      <c r="I556" s="140"/>
      <c r="L556" s="31"/>
      <c r="M556" s="141"/>
      <c r="T556" s="52"/>
      <c r="AT556" s="16" t="s">
        <v>131</v>
      </c>
      <c r="AU556" s="16" t="s">
        <v>82</v>
      </c>
    </row>
    <row r="557" spans="2:65" s="13" customFormat="1" ht="33.75" x14ac:dyDescent="0.2">
      <c r="B557" s="150"/>
      <c r="D557" s="143" t="s">
        <v>133</v>
      </c>
      <c r="E557" s="151" t="s">
        <v>19</v>
      </c>
      <c r="F557" s="152" t="s">
        <v>223</v>
      </c>
      <c r="H557" s="151" t="s">
        <v>19</v>
      </c>
      <c r="I557" s="153"/>
      <c r="L557" s="150"/>
      <c r="M557" s="154"/>
      <c r="T557" s="155"/>
      <c r="AT557" s="151" t="s">
        <v>133</v>
      </c>
      <c r="AU557" s="151" t="s">
        <v>82</v>
      </c>
      <c r="AV557" s="13" t="s">
        <v>12</v>
      </c>
      <c r="AW557" s="13" t="s">
        <v>35</v>
      </c>
      <c r="AX557" s="13" t="s">
        <v>73</v>
      </c>
      <c r="AY557" s="151" t="s">
        <v>122</v>
      </c>
    </row>
    <row r="558" spans="2:65" s="12" customFormat="1" x14ac:dyDescent="0.2">
      <c r="B558" s="142"/>
      <c r="D558" s="143" t="s">
        <v>133</v>
      </c>
      <c r="E558" s="144" t="s">
        <v>19</v>
      </c>
      <c r="F558" s="145" t="s">
        <v>1074</v>
      </c>
      <c r="H558" s="146">
        <v>117</v>
      </c>
      <c r="I558" s="147"/>
      <c r="L558" s="142"/>
      <c r="M558" s="148"/>
      <c r="T558" s="149"/>
      <c r="AT558" s="144" t="s">
        <v>133</v>
      </c>
      <c r="AU558" s="144" t="s">
        <v>82</v>
      </c>
      <c r="AV558" s="12" t="s">
        <v>82</v>
      </c>
      <c r="AW558" s="12" t="s">
        <v>35</v>
      </c>
      <c r="AX558" s="12" t="s">
        <v>73</v>
      </c>
      <c r="AY558" s="144" t="s">
        <v>122</v>
      </c>
    </row>
    <row r="559" spans="2:65" s="1" customFormat="1" ht="55.5" customHeight="1" x14ac:dyDescent="0.2">
      <c r="B559" s="31"/>
      <c r="C559" s="126" t="s">
        <v>1075</v>
      </c>
      <c r="D559" s="126" t="s">
        <v>124</v>
      </c>
      <c r="E559" s="127" t="s">
        <v>774</v>
      </c>
      <c r="F559" s="128" t="s">
        <v>775</v>
      </c>
      <c r="G559" s="129" t="s">
        <v>220</v>
      </c>
      <c r="H559" s="130">
        <v>297</v>
      </c>
      <c r="I559" s="131"/>
      <c r="J559" s="130">
        <f>ROUND(I559*H559,2)</f>
        <v>0</v>
      </c>
      <c r="K559" s="128" t="s">
        <v>19</v>
      </c>
      <c r="L559" s="31"/>
      <c r="M559" s="132" t="s">
        <v>19</v>
      </c>
      <c r="N559" s="133" t="s">
        <v>44</v>
      </c>
      <c r="P559" s="134">
        <f>O559*H559</f>
        <v>0</v>
      </c>
      <c r="Q559" s="134">
        <v>0</v>
      </c>
      <c r="R559" s="134">
        <f>Q559*H559</f>
        <v>0</v>
      </c>
      <c r="S559" s="134">
        <v>0</v>
      </c>
      <c r="T559" s="135">
        <f>S559*H559</f>
        <v>0</v>
      </c>
      <c r="AR559" s="136" t="s">
        <v>129</v>
      </c>
      <c r="AT559" s="136" t="s">
        <v>124</v>
      </c>
      <c r="AU559" s="136" t="s">
        <v>82</v>
      </c>
      <c r="AY559" s="16" t="s">
        <v>122</v>
      </c>
      <c r="BE559" s="137">
        <f>IF(N559="základní",J559,0)</f>
        <v>0</v>
      </c>
      <c r="BF559" s="137">
        <f>IF(N559="snížená",J559,0)</f>
        <v>0</v>
      </c>
      <c r="BG559" s="137">
        <f>IF(N559="zákl. přenesená",J559,0)</f>
        <v>0</v>
      </c>
      <c r="BH559" s="137">
        <f>IF(N559="sníž. přenesená",J559,0)</f>
        <v>0</v>
      </c>
      <c r="BI559" s="137">
        <f>IF(N559="nulová",J559,0)</f>
        <v>0</v>
      </c>
      <c r="BJ559" s="16" t="s">
        <v>12</v>
      </c>
      <c r="BK559" s="137">
        <f>ROUND(I559*H559,2)</f>
        <v>0</v>
      </c>
      <c r="BL559" s="16" t="s">
        <v>129</v>
      </c>
      <c r="BM559" s="136" t="s">
        <v>776</v>
      </c>
    </row>
    <row r="560" spans="2:65" s="12" customFormat="1" x14ac:dyDescent="0.2">
      <c r="B560" s="142"/>
      <c r="D560" s="143" t="s">
        <v>133</v>
      </c>
      <c r="E560" s="144" t="s">
        <v>19</v>
      </c>
      <c r="F560" s="145" t="s">
        <v>1076</v>
      </c>
      <c r="H560" s="146">
        <v>9</v>
      </c>
      <c r="I560" s="147"/>
      <c r="L560" s="142"/>
      <c r="M560" s="148"/>
      <c r="T560" s="149"/>
      <c r="AT560" s="144" t="s">
        <v>133</v>
      </c>
      <c r="AU560" s="144" t="s">
        <v>82</v>
      </c>
      <c r="AV560" s="12" t="s">
        <v>82</v>
      </c>
      <c r="AW560" s="12" t="s">
        <v>35</v>
      </c>
      <c r="AX560" s="12" t="s">
        <v>73</v>
      </c>
      <c r="AY560" s="144" t="s">
        <v>122</v>
      </c>
    </row>
    <row r="561" spans="2:65" s="12" customFormat="1" x14ac:dyDescent="0.2">
      <c r="B561" s="142"/>
      <c r="D561" s="143" t="s">
        <v>133</v>
      </c>
      <c r="E561" s="144" t="s">
        <v>19</v>
      </c>
      <c r="F561" s="145" t="s">
        <v>1077</v>
      </c>
      <c r="H561" s="146">
        <v>117</v>
      </c>
      <c r="I561" s="147"/>
      <c r="L561" s="142"/>
      <c r="M561" s="148"/>
      <c r="T561" s="149"/>
      <c r="AT561" s="144" t="s">
        <v>133</v>
      </c>
      <c r="AU561" s="144" t="s">
        <v>82</v>
      </c>
      <c r="AV561" s="12" t="s">
        <v>82</v>
      </c>
      <c r="AW561" s="12" t="s">
        <v>35</v>
      </c>
      <c r="AX561" s="12" t="s">
        <v>73</v>
      </c>
      <c r="AY561" s="144" t="s">
        <v>122</v>
      </c>
    </row>
    <row r="562" spans="2:65" s="12" customFormat="1" x14ac:dyDescent="0.2">
      <c r="B562" s="142"/>
      <c r="D562" s="143" t="s">
        <v>133</v>
      </c>
      <c r="E562" s="144" t="s">
        <v>19</v>
      </c>
      <c r="F562" s="145" t="s">
        <v>1078</v>
      </c>
      <c r="H562" s="146">
        <v>22</v>
      </c>
      <c r="I562" s="147"/>
      <c r="L562" s="142"/>
      <c r="M562" s="148"/>
      <c r="T562" s="149"/>
      <c r="AT562" s="144" t="s">
        <v>133</v>
      </c>
      <c r="AU562" s="144" t="s">
        <v>82</v>
      </c>
      <c r="AV562" s="12" t="s">
        <v>82</v>
      </c>
      <c r="AW562" s="12" t="s">
        <v>35</v>
      </c>
      <c r="AX562" s="12" t="s">
        <v>73</v>
      </c>
      <c r="AY562" s="144" t="s">
        <v>122</v>
      </c>
    </row>
    <row r="563" spans="2:65" s="12" customFormat="1" x14ac:dyDescent="0.2">
      <c r="B563" s="142"/>
      <c r="D563" s="143" t="s">
        <v>133</v>
      </c>
      <c r="E563" s="144" t="s">
        <v>19</v>
      </c>
      <c r="F563" s="145" t="s">
        <v>1079</v>
      </c>
      <c r="H563" s="146">
        <v>17</v>
      </c>
      <c r="I563" s="147"/>
      <c r="L563" s="142"/>
      <c r="M563" s="148"/>
      <c r="T563" s="149"/>
      <c r="AT563" s="144" t="s">
        <v>133</v>
      </c>
      <c r="AU563" s="144" t="s">
        <v>82</v>
      </c>
      <c r="AV563" s="12" t="s">
        <v>82</v>
      </c>
      <c r="AW563" s="12" t="s">
        <v>35</v>
      </c>
      <c r="AX563" s="12" t="s">
        <v>73</v>
      </c>
      <c r="AY563" s="144" t="s">
        <v>122</v>
      </c>
    </row>
    <row r="564" spans="2:65" s="12" customFormat="1" x14ac:dyDescent="0.2">
      <c r="B564" s="142"/>
      <c r="D564" s="143" t="s">
        <v>133</v>
      </c>
      <c r="E564" s="144" t="s">
        <v>19</v>
      </c>
      <c r="F564" s="145" t="s">
        <v>1080</v>
      </c>
      <c r="H564" s="146">
        <v>80</v>
      </c>
      <c r="I564" s="147"/>
      <c r="L564" s="142"/>
      <c r="M564" s="148"/>
      <c r="T564" s="149"/>
      <c r="AT564" s="144" t="s">
        <v>133</v>
      </c>
      <c r="AU564" s="144" t="s">
        <v>82</v>
      </c>
      <c r="AV564" s="12" t="s">
        <v>82</v>
      </c>
      <c r="AW564" s="12" t="s">
        <v>35</v>
      </c>
      <c r="AX564" s="12" t="s">
        <v>73</v>
      </c>
      <c r="AY564" s="144" t="s">
        <v>122</v>
      </c>
    </row>
    <row r="565" spans="2:65" s="12" customFormat="1" x14ac:dyDescent="0.2">
      <c r="B565" s="142"/>
      <c r="D565" s="143" t="s">
        <v>133</v>
      </c>
      <c r="E565" s="144" t="s">
        <v>19</v>
      </c>
      <c r="F565" s="145" t="s">
        <v>1081</v>
      </c>
      <c r="H565" s="146">
        <v>4</v>
      </c>
      <c r="I565" s="147"/>
      <c r="L565" s="142"/>
      <c r="M565" s="148"/>
      <c r="T565" s="149"/>
      <c r="AT565" s="144" t="s">
        <v>133</v>
      </c>
      <c r="AU565" s="144" t="s">
        <v>82</v>
      </c>
      <c r="AV565" s="12" t="s">
        <v>82</v>
      </c>
      <c r="AW565" s="12" t="s">
        <v>35</v>
      </c>
      <c r="AX565" s="12" t="s">
        <v>73</v>
      </c>
      <c r="AY565" s="144" t="s">
        <v>122</v>
      </c>
    </row>
    <row r="566" spans="2:65" s="12" customFormat="1" x14ac:dyDescent="0.2">
      <c r="B566" s="142"/>
      <c r="D566" s="143" t="s">
        <v>133</v>
      </c>
      <c r="E566" s="144" t="s">
        <v>19</v>
      </c>
      <c r="F566" s="145" t="s">
        <v>1082</v>
      </c>
      <c r="H566" s="146">
        <v>4</v>
      </c>
      <c r="I566" s="147"/>
      <c r="L566" s="142"/>
      <c r="M566" s="148"/>
      <c r="T566" s="149"/>
      <c r="AT566" s="144" t="s">
        <v>133</v>
      </c>
      <c r="AU566" s="144" t="s">
        <v>82</v>
      </c>
      <c r="AV566" s="12" t="s">
        <v>82</v>
      </c>
      <c r="AW566" s="12" t="s">
        <v>35</v>
      </c>
      <c r="AX566" s="12" t="s">
        <v>73</v>
      </c>
      <c r="AY566" s="144" t="s">
        <v>122</v>
      </c>
    </row>
    <row r="567" spans="2:65" s="12" customFormat="1" x14ac:dyDescent="0.2">
      <c r="B567" s="142"/>
      <c r="D567" s="143" t="s">
        <v>133</v>
      </c>
      <c r="E567" s="144" t="s">
        <v>19</v>
      </c>
      <c r="F567" s="145" t="s">
        <v>1083</v>
      </c>
      <c r="H567" s="146">
        <v>14</v>
      </c>
      <c r="I567" s="147"/>
      <c r="L567" s="142"/>
      <c r="M567" s="148"/>
      <c r="T567" s="149"/>
      <c r="AT567" s="144" t="s">
        <v>133</v>
      </c>
      <c r="AU567" s="144" t="s">
        <v>82</v>
      </c>
      <c r="AV567" s="12" t="s">
        <v>82</v>
      </c>
      <c r="AW567" s="12" t="s">
        <v>35</v>
      </c>
      <c r="AX567" s="12" t="s">
        <v>73</v>
      </c>
      <c r="AY567" s="144" t="s">
        <v>122</v>
      </c>
    </row>
    <row r="568" spans="2:65" s="12" customFormat="1" x14ac:dyDescent="0.2">
      <c r="B568" s="142"/>
      <c r="D568" s="143" t="s">
        <v>133</v>
      </c>
      <c r="E568" s="144" t="s">
        <v>19</v>
      </c>
      <c r="F568" s="145" t="s">
        <v>1084</v>
      </c>
      <c r="H568" s="146">
        <v>6</v>
      </c>
      <c r="I568" s="147"/>
      <c r="L568" s="142"/>
      <c r="M568" s="148"/>
      <c r="T568" s="149"/>
      <c r="AT568" s="144" t="s">
        <v>133</v>
      </c>
      <c r="AU568" s="144" t="s">
        <v>82</v>
      </c>
      <c r="AV568" s="12" t="s">
        <v>82</v>
      </c>
      <c r="AW568" s="12" t="s">
        <v>35</v>
      </c>
      <c r="AX568" s="12" t="s">
        <v>73</v>
      </c>
      <c r="AY568" s="144" t="s">
        <v>122</v>
      </c>
    </row>
    <row r="569" spans="2:65" s="12" customFormat="1" x14ac:dyDescent="0.2">
      <c r="B569" s="142"/>
      <c r="D569" s="143" t="s">
        <v>133</v>
      </c>
      <c r="E569" s="144" t="s">
        <v>19</v>
      </c>
      <c r="F569" s="145" t="s">
        <v>1085</v>
      </c>
      <c r="H569" s="146">
        <v>5</v>
      </c>
      <c r="I569" s="147"/>
      <c r="L569" s="142"/>
      <c r="M569" s="148"/>
      <c r="T569" s="149"/>
      <c r="AT569" s="144" t="s">
        <v>133</v>
      </c>
      <c r="AU569" s="144" t="s">
        <v>82</v>
      </c>
      <c r="AV569" s="12" t="s">
        <v>82</v>
      </c>
      <c r="AW569" s="12" t="s">
        <v>35</v>
      </c>
      <c r="AX569" s="12" t="s">
        <v>73</v>
      </c>
      <c r="AY569" s="144" t="s">
        <v>122</v>
      </c>
    </row>
    <row r="570" spans="2:65" s="12" customFormat="1" x14ac:dyDescent="0.2">
      <c r="B570" s="142"/>
      <c r="D570" s="143" t="s">
        <v>133</v>
      </c>
      <c r="E570" s="144" t="s">
        <v>19</v>
      </c>
      <c r="F570" s="145" t="s">
        <v>1086</v>
      </c>
      <c r="H570" s="146">
        <v>19</v>
      </c>
      <c r="I570" s="147"/>
      <c r="L570" s="142"/>
      <c r="M570" s="148"/>
      <c r="T570" s="149"/>
      <c r="AT570" s="144" t="s">
        <v>133</v>
      </c>
      <c r="AU570" s="144" t="s">
        <v>82</v>
      </c>
      <c r="AV570" s="12" t="s">
        <v>82</v>
      </c>
      <c r="AW570" s="12" t="s">
        <v>35</v>
      </c>
      <c r="AX570" s="12" t="s">
        <v>73</v>
      </c>
      <c r="AY570" s="144" t="s">
        <v>122</v>
      </c>
    </row>
    <row r="571" spans="2:65" s="11" customFormat="1" ht="22.9" customHeight="1" x14ac:dyDescent="0.2">
      <c r="B571" s="114"/>
      <c r="D571" s="115" t="s">
        <v>72</v>
      </c>
      <c r="E571" s="124" t="s">
        <v>781</v>
      </c>
      <c r="F571" s="124" t="s">
        <v>782</v>
      </c>
      <c r="I571" s="117"/>
      <c r="J571" s="125">
        <f>BK571</f>
        <v>0</v>
      </c>
      <c r="L571" s="114"/>
      <c r="M571" s="119"/>
      <c r="P571" s="120">
        <f>SUM(P572:P573)</f>
        <v>0</v>
      </c>
      <c r="R571" s="120">
        <f>SUM(R572:R573)</f>
        <v>0</v>
      </c>
      <c r="T571" s="121">
        <f>SUM(T572:T573)</f>
        <v>0</v>
      </c>
      <c r="AR571" s="115" t="s">
        <v>12</v>
      </c>
      <c r="AT571" s="122" t="s">
        <v>72</v>
      </c>
      <c r="AU571" s="122" t="s">
        <v>12</v>
      </c>
      <c r="AY571" s="115" t="s">
        <v>122</v>
      </c>
      <c r="BK571" s="123">
        <f>SUM(BK572:BK573)</f>
        <v>0</v>
      </c>
    </row>
    <row r="572" spans="2:65" s="1" customFormat="1" ht="37.9" customHeight="1" x14ac:dyDescent="0.2">
      <c r="B572" s="31"/>
      <c r="C572" s="126" t="s">
        <v>1087</v>
      </c>
      <c r="D572" s="126" t="s">
        <v>124</v>
      </c>
      <c r="E572" s="127" t="s">
        <v>1088</v>
      </c>
      <c r="F572" s="128" t="s">
        <v>1089</v>
      </c>
      <c r="G572" s="129" t="s">
        <v>220</v>
      </c>
      <c r="H572" s="130">
        <v>2768</v>
      </c>
      <c r="I572" s="131"/>
      <c r="J572" s="130">
        <f>ROUND(I572*H572,2)</f>
        <v>0</v>
      </c>
      <c r="K572" s="128" t="s">
        <v>128</v>
      </c>
      <c r="L572" s="31"/>
      <c r="M572" s="132" t="s">
        <v>19</v>
      </c>
      <c r="N572" s="133" t="s">
        <v>44</v>
      </c>
      <c r="P572" s="134">
        <f>O572*H572</f>
        <v>0</v>
      </c>
      <c r="Q572" s="134">
        <v>0</v>
      </c>
      <c r="R572" s="134">
        <f>Q572*H572</f>
        <v>0</v>
      </c>
      <c r="S572" s="134">
        <v>0</v>
      </c>
      <c r="T572" s="135">
        <f>S572*H572</f>
        <v>0</v>
      </c>
      <c r="AR572" s="136" t="s">
        <v>129</v>
      </c>
      <c r="AT572" s="136" t="s">
        <v>124</v>
      </c>
      <c r="AU572" s="136" t="s">
        <v>82</v>
      </c>
      <c r="AY572" s="16" t="s">
        <v>122</v>
      </c>
      <c r="BE572" s="137">
        <f>IF(N572="základní",J572,0)</f>
        <v>0</v>
      </c>
      <c r="BF572" s="137">
        <f>IF(N572="snížená",J572,0)</f>
        <v>0</v>
      </c>
      <c r="BG572" s="137">
        <f>IF(N572="zákl. přenesená",J572,0)</f>
        <v>0</v>
      </c>
      <c r="BH572" s="137">
        <f>IF(N572="sníž. přenesená",J572,0)</f>
        <v>0</v>
      </c>
      <c r="BI572" s="137">
        <f>IF(N572="nulová",J572,0)</f>
        <v>0</v>
      </c>
      <c r="BJ572" s="16" t="s">
        <v>12</v>
      </c>
      <c r="BK572" s="137">
        <f>ROUND(I572*H572,2)</f>
        <v>0</v>
      </c>
      <c r="BL572" s="16" t="s">
        <v>129</v>
      </c>
      <c r="BM572" s="136" t="s">
        <v>1090</v>
      </c>
    </row>
    <row r="573" spans="2:65" s="1" customFormat="1" x14ac:dyDescent="0.2">
      <c r="B573" s="31"/>
      <c r="D573" s="138" t="s">
        <v>131</v>
      </c>
      <c r="F573" s="139" t="s">
        <v>1091</v>
      </c>
      <c r="I573" s="140"/>
      <c r="L573" s="31"/>
      <c r="M573" s="165"/>
      <c r="N573" s="166"/>
      <c r="O573" s="166"/>
      <c r="P573" s="166"/>
      <c r="Q573" s="166"/>
      <c r="R573" s="166"/>
      <c r="S573" s="166"/>
      <c r="T573" s="167"/>
      <c r="AT573" s="16" t="s">
        <v>131</v>
      </c>
      <c r="AU573" s="16" t="s">
        <v>82</v>
      </c>
    </row>
    <row r="574" spans="2:65" s="1" customFormat="1" ht="6.95" customHeight="1" x14ac:dyDescent="0.2">
      <c r="B574" s="40"/>
      <c r="C574" s="41"/>
      <c r="D574" s="41"/>
      <c r="E574" s="41"/>
      <c r="F574" s="41"/>
      <c r="G574" s="41"/>
      <c r="H574" s="41"/>
      <c r="I574" s="41"/>
      <c r="J574" s="41"/>
      <c r="K574" s="41"/>
      <c r="L574" s="31"/>
    </row>
  </sheetData>
  <sheetProtection algorithmName="SHA-512" hashValue="Xe/g+14M33tK2i0XUGyUnoKMiumk0YGMT9e53qXI8UhXCzsx/EINDWu2LRJugDU6pxSckHDtE5EccDbze4510w==" saltValue="ciepHG02lzy9pNfHmomjYFuUtURd//Qmzud2J8LGHeRv0Mrhl3nCNkG1Zj/WW4hT+ByMQzOs0dtfH2wQ5/NH8A==" spinCount="100000" sheet="1" objects="1" scenarios="1" formatColumns="0" formatRows="0" autoFilter="0"/>
  <autoFilter ref="C87:K573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5" r:id="rId2"/>
    <hyperlink ref="F98" r:id="rId3"/>
    <hyperlink ref="F101" r:id="rId4"/>
    <hyperlink ref="F106" r:id="rId5"/>
    <hyperlink ref="F109" r:id="rId6"/>
    <hyperlink ref="F112" r:id="rId7"/>
    <hyperlink ref="F115" r:id="rId8"/>
    <hyperlink ref="F118" r:id="rId9"/>
    <hyperlink ref="F122" r:id="rId10"/>
    <hyperlink ref="F126" r:id="rId11"/>
    <hyperlink ref="F128" r:id="rId12"/>
    <hyperlink ref="F131" r:id="rId13"/>
    <hyperlink ref="F134" r:id="rId14"/>
    <hyperlink ref="F151" r:id="rId15"/>
    <hyperlink ref="F155" r:id="rId16"/>
    <hyperlink ref="F158" r:id="rId17"/>
    <hyperlink ref="F161" r:id="rId18"/>
    <hyperlink ref="F165" r:id="rId19"/>
    <hyperlink ref="F169" r:id="rId20"/>
    <hyperlink ref="F172" r:id="rId21"/>
    <hyperlink ref="F176" r:id="rId22"/>
    <hyperlink ref="F199" r:id="rId23"/>
    <hyperlink ref="F208" r:id="rId24"/>
    <hyperlink ref="F215" r:id="rId25"/>
    <hyperlink ref="F221" r:id="rId26"/>
    <hyperlink ref="F226" r:id="rId27"/>
    <hyperlink ref="F230" r:id="rId28"/>
    <hyperlink ref="F233" r:id="rId29"/>
    <hyperlink ref="F236" r:id="rId30"/>
    <hyperlink ref="F239" r:id="rId31"/>
    <hyperlink ref="F263" r:id="rId32"/>
    <hyperlink ref="F286" r:id="rId33"/>
    <hyperlink ref="F307" r:id="rId34"/>
    <hyperlink ref="F310" r:id="rId35"/>
    <hyperlink ref="F313" r:id="rId36"/>
    <hyperlink ref="F316" r:id="rId37"/>
    <hyperlink ref="F319" r:id="rId38"/>
    <hyperlink ref="F322" r:id="rId39"/>
    <hyperlink ref="F325" r:id="rId40"/>
    <hyperlink ref="F328" r:id="rId41"/>
    <hyperlink ref="F331" r:id="rId42"/>
    <hyperlink ref="F336" r:id="rId43"/>
    <hyperlink ref="F359" r:id="rId44"/>
    <hyperlink ref="F385" r:id="rId45"/>
    <hyperlink ref="F388" r:id="rId46"/>
    <hyperlink ref="F393" r:id="rId47"/>
    <hyperlink ref="F397" r:id="rId48"/>
    <hyperlink ref="F401" r:id="rId49"/>
    <hyperlink ref="F404" r:id="rId50"/>
    <hyperlink ref="F407" r:id="rId51"/>
    <hyperlink ref="F410" r:id="rId52"/>
    <hyperlink ref="F413" r:id="rId53"/>
    <hyperlink ref="F416" r:id="rId54"/>
    <hyperlink ref="F419" r:id="rId55"/>
    <hyperlink ref="F421" r:id="rId56"/>
    <hyperlink ref="F423" r:id="rId57"/>
    <hyperlink ref="F426" r:id="rId58"/>
    <hyperlink ref="F431" r:id="rId59"/>
    <hyperlink ref="F435" r:id="rId60"/>
    <hyperlink ref="F438" r:id="rId61"/>
    <hyperlink ref="F449" r:id="rId62"/>
    <hyperlink ref="F453" r:id="rId63"/>
    <hyperlink ref="F456" r:id="rId64"/>
    <hyperlink ref="F459" r:id="rId65"/>
    <hyperlink ref="F462" r:id="rId66"/>
    <hyperlink ref="F475" r:id="rId67"/>
    <hyperlink ref="F490" r:id="rId68"/>
    <hyperlink ref="F495" r:id="rId69"/>
    <hyperlink ref="F502" r:id="rId70"/>
    <hyperlink ref="F513" r:id="rId71"/>
    <hyperlink ref="F517" r:id="rId72"/>
    <hyperlink ref="F519" r:id="rId73"/>
    <hyperlink ref="F521" r:id="rId74"/>
    <hyperlink ref="F523" r:id="rId75"/>
    <hyperlink ref="F526" r:id="rId76"/>
    <hyperlink ref="F529" r:id="rId77"/>
    <hyperlink ref="F532" r:id="rId78"/>
    <hyperlink ref="F535" r:id="rId79"/>
    <hyperlink ref="F537" r:id="rId80"/>
    <hyperlink ref="F539" r:id="rId81"/>
    <hyperlink ref="F542" r:id="rId82"/>
    <hyperlink ref="F545" r:id="rId83"/>
    <hyperlink ref="F548" r:id="rId84"/>
    <hyperlink ref="F556" r:id="rId85"/>
    <hyperlink ref="F573" r:id="rId8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M144"/>
  <sheetViews>
    <sheetView showGridLines="0" zoomScaleNormal="10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88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 x14ac:dyDescent="0.2">
      <c r="B4" s="19"/>
      <c r="D4" s="20" t="s">
        <v>89</v>
      </c>
      <c r="L4" s="19"/>
      <c r="M4" s="84" t="s">
        <v>10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16</v>
      </c>
      <c r="L6" s="19"/>
    </row>
    <row r="7" spans="2:46" ht="16.5" customHeight="1" x14ac:dyDescent="0.2">
      <c r="B7" s="19"/>
      <c r="E7" s="292" t="str">
        <f>'Rekapitulace stavby'!K6</f>
        <v>III/18018 LETKOV PRŮTAH</v>
      </c>
      <c r="F7" s="293"/>
      <c r="G7" s="293"/>
      <c r="H7" s="293"/>
      <c r="L7" s="19"/>
    </row>
    <row r="8" spans="2:46" s="1" customFormat="1" ht="12" customHeight="1" x14ac:dyDescent="0.2">
      <c r="B8" s="31"/>
      <c r="D8" s="26" t="s">
        <v>90</v>
      </c>
      <c r="L8" s="31"/>
    </row>
    <row r="9" spans="2:46" s="1" customFormat="1" ht="16.5" customHeight="1" x14ac:dyDescent="0.2">
      <c r="B9" s="31"/>
      <c r="E9" s="264" t="s">
        <v>1092</v>
      </c>
      <c r="F9" s="291"/>
      <c r="G9" s="291"/>
      <c r="H9" s="291"/>
      <c r="L9" s="31"/>
    </row>
    <row r="10" spans="2:46" s="1" customFormat="1" x14ac:dyDescent="0.2">
      <c r="B10" s="31"/>
      <c r="L10" s="31"/>
    </row>
    <row r="11" spans="2:46" s="1" customFormat="1" ht="12" customHeight="1" x14ac:dyDescent="0.2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 x14ac:dyDescent="0.2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5. 3. 2025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 x14ac:dyDescent="0.2">
      <c r="B15" s="31"/>
      <c r="E15" s="24" t="s">
        <v>1093</v>
      </c>
      <c r="I15" s="26" t="s">
        <v>29</v>
      </c>
      <c r="J15" s="24" t="s">
        <v>19</v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94" t="str">
        <f>'Rekapitulace stavby'!E14</f>
        <v>Vyplň údaj</v>
      </c>
      <c r="F18" s="283"/>
      <c r="G18" s="283"/>
      <c r="H18" s="283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 x14ac:dyDescent="0.2">
      <c r="B21" s="31"/>
      <c r="E21" s="24" t="s">
        <v>34</v>
      </c>
      <c r="I21" s="26" t="s">
        <v>29</v>
      </c>
      <c r="J21" s="24" t="s">
        <v>19</v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36</v>
      </c>
      <c r="I23" s="26" t="s">
        <v>26</v>
      </c>
      <c r="J23" s="24" t="s">
        <v>33</v>
      </c>
      <c r="L23" s="31"/>
    </row>
    <row r="24" spans="2:12" s="1" customFormat="1" ht="18" customHeight="1" x14ac:dyDescent="0.2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37</v>
      </c>
      <c r="L26" s="31"/>
    </row>
    <row r="27" spans="2:12" s="7" customFormat="1" ht="16.5" customHeight="1" x14ac:dyDescent="0.2">
      <c r="B27" s="85"/>
      <c r="E27" s="287" t="s">
        <v>19</v>
      </c>
      <c r="F27" s="287"/>
      <c r="G27" s="287"/>
      <c r="H27" s="287"/>
      <c r="L27" s="85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 x14ac:dyDescent="0.2">
      <c r="B30" s="31"/>
      <c r="D30" s="86" t="s">
        <v>39</v>
      </c>
      <c r="J30" s="62">
        <f>ROUND(J85, 2)</f>
        <v>0</v>
      </c>
      <c r="L30" s="31"/>
    </row>
    <row r="31" spans="2:12" s="1" customFormat="1" ht="6.95" customHeight="1" x14ac:dyDescent="0.2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 x14ac:dyDescent="0.2">
      <c r="B32" s="31"/>
      <c r="F32" s="34" t="s">
        <v>41</v>
      </c>
      <c r="I32" s="34" t="s">
        <v>40</v>
      </c>
      <c r="J32" s="34" t="s">
        <v>42</v>
      </c>
      <c r="L32" s="31"/>
    </row>
    <row r="33" spans="2:12" s="1" customFormat="1" ht="14.45" customHeight="1" x14ac:dyDescent="0.2">
      <c r="B33" s="31"/>
      <c r="D33" s="51" t="s">
        <v>43</v>
      </c>
      <c r="E33" s="26" t="s">
        <v>44</v>
      </c>
      <c r="F33" s="87">
        <f>ROUND((SUM(BE85:BE143)),  2)</f>
        <v>0</v>
      </c>
      <c r="I33" s="88">
        <v>0.21</v>
      </c>
      <c r="J33" s="87">
        <f>ROUND(((SUM(BE85:BE143))*I33),  2)</f>
        <v>0</v>
      </c>
      <c r="L33" s="31"/>
    </row>
    <row r="34" spans="2:12" s="1" customFormat="1" ht="14.45" customHeight="1" x14ac:dyDescent="0.2">
      <c r="B34" s="31"/>
      <c r="E34" s="26" t="s">
        <v>45</v>
      </c>
      <c r="F34" s="87">
        <f>ROUND((SUM(BF85:BF143)),  2)</f>
        <v>0</v>
      </c>
      <c r="I34" s="88">
        <v>0.12</v>
      </c>
      <c r="J34" s="87">
        <f>ROUND(((SUM(BF85:BF143))*I34),  2)</f>
        <v>0</v>
      </c>
      <c r="L34" s="31"/>
    </row>
    <row r="35" spans="2:12" s="1" customFormat="1" ht="14.45" hidden="1" customHeight="1" x14ac:dyDescent="0.2">
      <c r="B35" s="31"/>
      <c r="E35" s="26" t="s">
        <v>46</v>
      </c>
      <c r="F35" s="87">
        <f>ROUND((SUM(BG85:BG143)),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 x14ac:dyDescent="0.2">
      <c r="B36" s="31"/>
      <c r="E36" s="26" t="s">
        <v>47</v>
      </c>
      <c r="F36" s="87">
        <f>ROUND((SUM(BH85:BH143)),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 x14ac:dyDescent="0.2">
      <c r="B37" s="31"/>
      <c r="E37" s="26" t="s">
        <v>48</v>
      </c>
      <c r="F37" s="87">
        <f>ROUND((SUM(BI85:BI143)),  2)</f>
        <v>0</v>
      </c>
      <c r="I37" s="88">
        <v>0</v>
      </c>
      <c r="J37" s="87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89"/>
      <c r="D39" s="90" t="s">
        <v>49</v>
      </c>
      <c r="E39" s="53"/>
      <c r="F39" s="53"/>
      <c r="G39" s="91" t="s">
        <v>50</v>
      </c>
      <c r="H39" s="92" t="s">
        <v>51</v>
      </c>
      <c r="I39" s="53"/>
      <c r="J39" s="93">
        <f>SUM(J30:J37)</f>
        <v>0</v>
      </c>
      <c r="K39" s="94"/>
      <c r="L39" s="31"/>
    </row>
    <row r="40" spans="2:12" s="1" customFormat="1" ht="14.45" customHeight="1" x14ac:dyDescent="0.2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 x14ac:dyDescent="0.2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 x14ac:dyDescent="0.2">
      <c r="B45" s="31"/>
      <c r="C45" s="20" t="s">
        <v>94</v>
      </c>
      <c r="L45" s="31"/>
    </row>
    <row r="46" spans="2:12" s="1" customFormat="1" ht="6.95" customHeight="1" x14ac:dyDescent="0.2">
      <c r="B46" s="31"/>
      <c r="L46" s="31"/>
    </row>
    <row r="47" spans="2:12" s="1" customFormat="1" ht="12" customHeight="1" x14ac:dyDescent="0.2">
      <c r="B47" s="31"/>
      <c r="C47" s="26" t="s">
        <v>16</v>
      </c>
      <c r="L47" s="31"/>
    </row>
    <row r="48" spans="2:12" s="1" customFormat="1" ht="16.5" customHeight="1" x14ac:dyDescent="0.2">
      <c r="B48" s="31"/>
      <c r="E48" s="292" t="str">
        <f>E7</f>
        <v>III/18018 LETKOV PRŮTAH</v>
      </c>
      <c r="F48" s="293"/>
      <c r="G48" s="293"/>
      <c r="H48" s="293"/>
      <c r="L48" s="31"/>
    </row>
    <row r="49" spans="2:47" s="1" customFormat="1" ht="12" customHeight="1" x14ac:dyDescent="0.2">
      <c r="B49" s="31"/>
      <c r="C49" s="26" t="s">
        <v>90</v>
      </c>
      <c r="L49" s="31"/>
    </row>
    <row r="50" spans="2:47" s="1" customFormat="1" ht="16.5" customHeight="1" x14ac:dyDescent="0.2">
      <c r="B50" s="31"/>
      <c r="E50" s="264" t="str">
        <f>E9</f>
        <v>SO 900 - VEDLEJŠÍ ROZPOČTOVÉ NÁKLADY</v>
      </c>
      <c r="F50" s="291"/>
      <c r="G50" s="291"/>
      <c r="H50" s="291"/>
      <c r="L50" s="31"/>
    </row>
    <row r="51" spans="2:47" s="1" customFormat="1" ht="6.95" customHeight="1" x14ac:dyDescent="0.2">
      <c r="B51" s="31"/>
      <c r="L51" s="31"/>
    </row>
    <row r="52" spans="2:47" s="1" customFormat="1" ht="12" customHeight="1" x14ac:dyDescent="0.2">
      <c r="B52" s="31"/>
      <c r="C52" s="26" t="s">
        <v>21</v>
      </c>
      <c r="F52" s="24" t="str">
        <f>F12</f>
        <v>LETKOV</v>
      </c>
      <c r="I52" s="26" t="s">
        <v>23</v>
      </c>
      <c r="J52" s="48" t="str">
        <f>IF(J12="","",J12)</f>
        <v>5. 3. 2025</v>
      </c>
      <c r="L52" s="31"/>
    </row>
    <row r="53" spans="2:47" s="1" customFormat="1" ht="6.95" customHeight="1" x14ac:dyDescent="0.2">
      <c r="B53" s="31"/>
      <c r="L53" s="31"/>
    </row>
    <row r="54" spans="2:47" s="1" customFormat="1" ht="15.2" customHeight="1" x14ac:dyDescent="0.2">
      <c r="B54" s="31"/>
      <c r="C54" s="26" t="s">
        <v>25</v>
      </c>
      <c r="F54" s="24" t="str">
        <f>E15</f>
        <v>SÚS PK, p.o. + Obec Letkov</v>
      </c>
      <c r="I54" s="26" t="s">
        <v>32</v>
      </c>
      <c r="J54" s="29" t="str">
        <f>E21</f>
        <v>BOULA IPK s.r.o.</v>
      </c>
      <c r="L54" s="31"/>
    </row>
    <row r="55" spans="2:47" s="1" customFormat="1" ht="15.2" customHeight="1" x14ac:dyDescent="0.2">
      <c r="B55" s="31"/>
      <c r="C55" s="26" t="s">
        <v>30</v>
      </c>
      <c r="F55" s="24" t="str">
        <f>IF(E18="","",E18)</f>
        <v>Vyplň údaj</v>
      </c>
      <c r="I55" s="26" t="s">
        <v>36</v>
      </c>
      <c r="J55" s="29" t="str">
        <f>E24</f>
        <v>BOULA IPK s.r.o.</v>
      </c>
      <c r="L55" s="31"/>
    </row>
    <row r="56" spans="2:47" s="1" customFormat="1" ht="10.35" customHeight="1" x14ac:dyDescent="0.2">
      <c r="B56" s="31"/>
      <c r="L56" s="31"/>
    </row>
    <row r="57" spans="2:47" s="1" customFormat="1" ht="29.25" customHeight="1" x14ac:dyDescent="0.2">
      <c r="B57" s="31"/>
      <c r="C57" s="95" t="s">
        <v>95</v>
      </c>
      <c r="D57" s="89"/>
      <c r="E57" s="89"/>
      <c r="F57" s="89"/>
      <c r="G57" s="89"/>
      <c r="H57" s="89"/>
      <c r="I57" s="89"/>
      <c r="J57" s="96" t="s">
        <v>96</v>
      </c>
      <c r="K57" s="89"/>
      <c r="L57" s="31"/>
    </row>
    <row r="58" spans="2:47" s="1" customFormat="1" ht="10.35" customHeight="1" x14ac:dyDescent="0.2">
      <c r="B58" s="31"/>
      <c r="L58" s="31"/>
    </row>
    <row r="59" spans="2:47" s="1" customFormat="1" ht="22.9" customHeight="1" x14ac:dyDescent="0.2">
      <c r="B59" s="31"/>
      <c r="C59" s="97" t="s">
        <v>71</v>
      </c>
      <c r="J59" s="62">
        <f>J85</f>
        <v>0</v>
      </c>
      <c r="L59" s="31"/>
      <c r="AU59" s="16" t="s">
        <v>97</v>
      </c>
    </row>
    <row r="60" spans="2:47" s="8" customFormat="1" ht="24.95" customHeight="1" x14ac:dyDescent="0.2">
      <c r="B60" s="98"/>
      <c r="D60" s="99" t="s">
        <v>1094</v>
      </c>
      <c r="E60" s="100"/>
      <c r="F60" s="100"/>
      <c r="G60" s="100"/>
      <c r="H60" s="100"/>
      <c r="I60" s="100"/>
      <c r="J60" s="101">
        <f>J86</f>
        <v>0</v>
      </c>
      <c r="L60" s="98"/>
    </row>
    <row r="61" spans="2:47" s="9" customFormat="1" ht="19.899999999999999" customHeight="1" x14ac:dyDescent="0.2">
      <c r="B61" s="102"/>
      <c r="D61" s="103" t="s">
        <v>1095</v>
      </c>
      <c r="E61" s="104"/>
      <c r="F61" s="104"/>
      <c r="G61" s="104"/>
      <c r="H61" s="104"/>
      <c r="I61" s="104"/>
      <c r="J61" s="105">
        <f>J87</f>
        <v>0</v>
      </c>
      <c r="L61" s="102"/>
    </row>
    <row r="62" spans="2:47" s="9" customFormat="1" ht="19.899999999999999" customHeight="1" x14ac:dyDescent="0.2">
      <c r="B62" s="102"/>
      <c r="D62" s="103" t="s">
        <v>1096</v>
      </c>
      <c r="E62" s="104"/>
      <c r="F62" s="104"/>
      <c r="G62" s="104"/>
      <c r="H62" s="104"/>
      <c r="I62" s="104"/>
      <c r="J62" s="105">
        <f>J114</f>
        <v>0</v>
      </c>
      <c r="L62" s="102"/>
    </row>
    <row r="63" spans="2:47" s="9" customFormat="1" ht="19.899999999999999" customHeight="1" x14ac:dyDescent="0.2">
      <c r="B63" s="102"/>
      <c r="D63" s="103" t="s">
        <v>1097</v>
      </c>
      <c r="E63" s="104"/>
      <c r="F63" s="104"/>
      <c r="G63" s="104"/>
      <c r="H63" s="104"/>
      <c r="I63" s="104"/>
      <c r="J63" s="105">
        <f>J131</f>
        <v>0</v>
      </c>
      <c r="L63" s="102"/>
    </row>
    <row r="64" spans="2:47" s="9" customFormat="1" ht="19.899999999999999" customHeight="1" x14ac:dyDescent="0.2">
      <c r="B64" s="102"/>
      <c r="D64" s="103" t="s">
        <v>1098</v>
      </c>
      <c r="E64" s="104"/>
      <c r="F64" s="104"/>
      <c r="G64" s="104"/>
      <c r="H64" s="104"/>
      <c r="I64" s="104"/>
      <c r="J64" s="105">
        <f>J134</f>
        <v>0</v>
      </c>
      <c r="L64" s="102"/>
    </row>
    <row r="65" spans="2:12" s="9" customFormat="1" ht="19.899999999999999" customHeight="1" x14ac:dyDescent="0.2">
      <c r="B65" s="102"/>
      <c r="D65" s="103" t="s">
        <v>1099</v>
      </c>
      <c r="E65" s="104"/>
      <c r="F65" s="104"/>
      <c r="G65" s="104"/>
      <c r="H65" s="104"/>
      <c r="I65" s="104"/>
      <c r="J65" s="105">
        <f>J141</f>
        <v>0</v>
      </c>
      <c r="L65" s="102"/>
    </row>
    <row r="66" spans="2:12" s="1" customFormat="1" ht="21.75" customHeight="1" x14ac:dyDescent="0.2">
      <c r="B66" s="31"/>
      <c r="L66" s="31"/>
    </row>
    <row r="67" spans="2:12" s="1" customFormat="1" ht="6.95" customHeight="1" x14ac:dyDescent="0.2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31"/>
    </row>
    <row r="71" spans="2:12" s="1" customFormat="1" ht="6.95" customHeight="1" x14ac:dyDescent="0.2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1"/>
    </row>
    <row r="72" spans="2:12" s="1" customFormat="1" ht="24.95" customHeight="1" x14ac:dyDescent="0.2">
      <c r="B72" s="31"/>
      <c r="C72" s="20" t="s">
        <v>107</v>
      </c>
      <c r="L72" s="31"/>
    </row>
    <row r="73" spans="2:12" s="1" customFormat="1" ht="6.95" customHeight="1" x14ac:dyDescent="0.2">
      <c r="B73" s="31"/>
      <c r="L73" s="31"/>
    </row>
    <row r="74" spans="2:12" s="1" customFormat="1" ht="12" customHeight="1" x14ac:dyDescent="0.2">
      <c r="B74" s="31"/>
      <c r="C74" s="26" t="s">
        <v>16</v>
      </c>
      <c r="L74" s="31"/>
    </row>
    <row r="75" spans="2:12" s="1" customFormat="1" ht="16.5" customHeight="1" x14ac:dyDescent="0.2">
      <c r="B75" s="31"/>
      <c r="E75" s="292" t="str">
        <f>E7</f>
        <v>III/18018 LETKOV PRŮTAH</v>
      </c>
      <c r="F75" s="293"/>
      <c r="G75" s="293"/>
      <c r="H75" s="293"/>
      <c r="L75" s="31"/>
    </row>
    <row r="76" spans="2:12" s="1" customFormat="1" ht="12" customHeight="1" x14ac:dyDescent="0.2">
      <c r="B76" s="31"/>
      <c r="C76" s="26" t="s">
        <v>90</v>
      </c>
      <c r="L76" s="31"/>
    </row>
    <row r="77" spans="2:12" s="1" customFormat="1" ht="16.5" customHeight="1" x14ac:dyDescent="0.2">
      <c r="B77" s="31"/>
      <c r="E77" s="264" t="str">
        <f>E9</f>
        <v>SO 900 - VEDLEJŠÍ ROZPOČTOVÉ NÁKLADY</v>
      </c>
      <c r="F77" s="291"/>
      <c r="G77" s="291"/>
      <c r="H77" s="291"/>
      <c r="L77" s="31"/>
    </row>
    <row r="78" spans="2:12" s="1" customFormat="1" ht="6.95" customHeight="1" x14ac:dyDescent="0.2">
      <c r="B78" s="31"/>
      <c r="L78" s="31"/>
    </row>
    <row r="79" spans="2:12" s="1" customFormat="1" ht="12" customHeight="1" x14ac:dyDescent="0.2">
      <c r="B79" s="31"/>
      <c r="C79" s="26" t="s">
        <v>21</v>
      </c>
      <c r="F79" s="24" t="str">
        <f>F12</f>
        <v>LETKOV</v>
      </c>
      <c r="I79" s="26" t="s">
        <v>23</v>
      </c>
      <c r="J79" s="48" t="str">
        <f>IF(J12="","",J12)</f>
        <v>5. 3. 2025</v>
      </c>
      <c r="L79" s="31"/>
    </row>
    <row r="80" spans="2:12" s="1" customFormat="1" ht="6.95" customHeight="1" x14ac:dyDescent="0.2">
      <c r="B80" s="31"/>
      <c r="L80" s="31"/>
    </row>
    <row r="81" spans="2:65" s="1" customFormat="1" ht="15.2" customHeight="1" x14ac:dyDescent="0.2">
      <c r="B81" s="31"/>
      <c r="C81" s="26" t="s">
        <v>25</v>
      </c>
      <c r="F81" s="24" t="str">
        <f>E15</f>
        <v>SÚS PK, p.o. + Obec Letkov</v>
      </c>
      <c r="I81" s="26" t="s">
        <v>32</v>
      </c>
      <c r="J81" s="29" t="str">
        <f>E21</f>
        <v>BOULA IPK s.r.o.</v>
      </c>
      <c r="L81" s="31"/>
    </row>
    <row r="82" spans="2:65" s="1" customFormat="1" ht="15.2" customHeight="1" x14ac:dyDescent="0.2">
      <c r="B82" s="31"/>
      <c r="C82" s="26" t="s">
        <v>30</v>
      </c>
      <c r="F82" s="24" t="str">
        <f>IF(E18="","",E18)</f>
        <v>Vyplň údaj</v>
      </c>
      <c r="I82" s="26" t="s">
        <v>36</v>
      </c>
      <c r="J82" s="29" t="str">
        <f>E24</f>
        <v>BOULA IPK s.r.o.</v>
      </c>
      <c r="L82" s="31"/>
    </row>
    <row r="83" spans="2:65" s="1" customFormat="1" ht="10.35" customHeight="1" x14ac:dyDescent="0.2">
      <c r="B83" s="31"/>
      <c r="L83" s="31"/>
    </row>
    <row r="84" spans="2:65" s="10" customFormat="1" ht="29.25" customHeight="1" x14ac:dyDescent="0.2">
      <c r="B84" s="106"/>
      <c r="C84" s="107" t="s">
        <v>108</v>
      </c>
      <c r="D84" s="108" t="s">
        <v>58</v>
      </c>
      <c r="E84" s="108" t="s">
        <v>54</v>
      </c>
      <c r="F84" s="108" t="s">
        <v>55</v>
      </c>
      <c r="G84" s="108" t="s">
        <v>109</v>
      </c>
      <c r="H84" s="108" t="s">
        <v>110</v>
      </c>
      <c r="I84" s="108" t="s">
        <v>111</v>
      </c>
      <c r="J84" s="108" t="s">
        <v>96</v>
      </c>
      <c r="K84" s="109" t="s">
        <v>112</v>
      </c>
      <c r="L84" s="106"/>
      <c r="M84" s="55" t="s">
        <v>19</v>
      </c>
      <c r="N84" s="56" t="s">
        <v>43</v>
      </c>
      <c r="O84" s="56" t="s">
        <v>113</v>
      </c>
      <c r="P84" s="56" t="s">
        <v>114</v>
      </c>
      <c r="Q84" s="56" t="s">
        <v>115</v>
      </c>
      <c r="R84" s="56" t="s">
        <v>116</v>
      </c>
      <c r="S84" s="56" t="s">
        <v>117</v>
      </c>
      <c r="T84" s="57" t="s">
        <v>118</v>
      </c>
    </row>
    <row r="85" spans="2:65" s="1" customFormat="1" ht="22.9" customHeight="1" x14ac:dyDescent="0.25">
      <c r="B85" s="31"/>
      <c r="C85" s="60" t="s">
        <v>119</v>
      </c>
      <c r="J85" s="110">
        <f>BK85</f>
        <v>0</v>
      </c>
      <c r="L85" s="31"/>
      <c r="M85" s="58"/>
      <c r="N85" s="49"/>
      <c r="O85" s="49"/>
      <c r="P85" s="111">
        <f>P86</f>
        <v>0</v>
      </c>
      <c r="Q85" s="49"/>
      <c r="R85" s="111">
        <f>R86</f>
        <v>0</v>
      </c>
      <c r="S85" s="49"/>
      <c r="T85" s="112">
        <f>T86</f>
        <v>0</v>
      </c>
      <c r="AT85" s="16" t="s">
        <v>72</v>
      </c>
      <c r="AU85" s="16" t="s">
        <v>97</v>
      </c>
      <c r="BK85" s="113">
        <f>BK86</f>
        <v>0</v>
      </c>
    </row>
    <row r="86" spans="2:65" s="11" customFormat="1" ht="25.9" customHeight="1" x14ac:dyDescent="0.2">
      <c r="B86" s="114"/>
      <c r="D86" s="115" t="s">
        <v>72</v>
      </c>
      <c r="E86" s="116" t="s">
        <v>1100</v>
      </c>
      <c r="F86" s="116" t="s">
        <v>1101</v>
      </c>
      <c r="I86" s="117"/>
      <c r="J86" s="118">
        <f>BK86</f>
        <v>0</v>
      </c>
      <c r="L86" s="114"/>
      <c r="M86" s="119"/>
      <c r="P86" s="120">
        <f>P87+P114+P131+P134+P141</f>
        <v>0</v>
      </c>
      <c r="R86" s="120">
        <f>R87+R114+R131+R134+R141</f>
        <v>0</v>
      </c>
      <c r="T86" s="121">
        <f>T87+T114+T131+T134+T141</f>
        <v>0</v>
      </c>
      <c r="AR86" s="115" t="s">
        <v>152</v>
      </c>
      <c r="AT86" s="122" t="s">
        <v>72</v>
      </c>
      <c r="AU86" s="122" t="s">
        <v>73</v>
      </c>
      <c r="AY86" s="115" t="s">
        <v>122</v>
      </c>
      <c r="BK86" s="123">
        <f>BK87+BK114+BK131+BK134+BK141</f>
        <v>0</v>
      </c>
    </row>
    <row r="87" spans="2:65" s="11" customFormat="1" ht="22.9" customHeight="1" x14ac:dyDescent="0.2">
      <c r="B87" s="114"/>
      <c r="D87" s="115" t="s">
        <v>72</v>
      </c>
      <c r="E87" s="124" t="s">
        <v>1102</v>
      </c>
      <c r="F87" s="124" t="s">
        <v>1103</v>
      </c>
      <c r="I87" s="117"/>
      <c r="J87" s="125">
        <f>BK87</f>
        <v>0</v>
      </c>
      <c r="L87" s="114"/>
      <c r="M87" s="119"/>
      <c r="P87" s="120">
        <f>SUM(P88:P113)</f>
        <v>0</v>
      </c>
      <c r="R87" s="120">
        <f>SUM(R88:R113)</f>
        <v>0</v>
      </c>
      <c r="T87" s="121">
        <f>SUM(T88:T113)</f>
        <v>0</v>
      </c>
      <c r="AR87" s="115" t="s">
        <v>152</v>
      </c>
      <c r="AT87" s="122" t="s">
        <v>72</v>
      </c>
      <c r="AU87" s="122" t="s">
        <v>12</v>
      </c>
      <c r="AY87" s="115" t="s">
        <v>122</v>
      </c>
      <c r="BK87" s="123">
        <f>SUM(BK88:BK113)</f>
        <v>0</v>
      </c>
    </row>
    <row r="88" spans="2:65" s="1" customFormat="1" ht="16.5" customHeight="1" x14ac:dyDescent="0.2">
      <c r="B88" s="31"/>
      <c r="C88" s="126" t="s">
        <v>12</v>
      </c>
      <c r="D88" s="126" t="s">
        <v>124</v>
      </c>
      <c r="E88" s="127" t="s">
        <v>1104</v>
      </c>
      <c r="F88" s="128" t="s">
        <v>1105</v>
      </c>
      <c r="G88" s="129" t="s">
        <v>1106</v>
      </c>
      <c r="H88" s="130">
        <v>1</v>
      </c>
      <c r="I88" s="131"/>
      <c r="J88" s="130">
        <f>ROUND(I88*H88,2)</f>
        <v>0</v>
      </c>
      <c r="K88" s="128" t="s">
        <v>128</v>
      </c>
      <c r="L88" s="31"/>
      <c r="M88" s="132" t="s">
        <v>19</v>
      </c>
      <c r="N88" s="133" t="s">
        <v>44</v>
      </c>
      <c r="P88" s="134">
        <f>O88*H88</f>
        <v>0</v>
      </c>
      <c r="Q88" s="134">
        <v>0</v>
      </c>
      <c r="R88" s="134">
        <f>Q88*H88</f>
        <v>0</v>
      </c>
      <c r="S88" s="134">
        <v>0</v>
      </c>
      <c r="T88" s="135">
        <f>S88*H88</f>
        <v>0</v>
      </c>
      <c r="AR88" s="136" t="s">
        <v>1107</v>
      </c>
      <c r="AT88" s="136" t="s">
        <v>124</v>
      </c>
      <c r="AU88" s="136" t="s">
        <v>82</v>
      </c>
      <c r="AY88" s="16" t="s">
        <v>122</v>
      </c>
      <c r="BE88" s="137">
        <f>IF(N88="základní",J88,0)</f>
        <v>0</v>
      </c>
      <c r="BF88" s="137">
        <f>IF(N88="snížená",J88,0)</f>
        <v>0</v>
      </c>
      <c r="BG88" s="137">
        <f>IF(N88="zákl. přenesená",J88,0)</f>
        <v>0</v>
      </c>
      <c r="BH88" s="137">
        <f>IF(N88="sníž. přenesená",J88,0)</f>
        <v>0</v>
      </c>
      <c r="BI88" s="137">
        <f>IF(N88="nulová",J88,0)</f>
        <v>0</v>
      </c>
      <c r="BJ88" s="16" t="s">
        <v>12</v>
      </c>
      <c r="BK88" s="137">
        <f>ROUND(I88*H88,2)</f>
        <v>0</v>
      </c>
      <c r="BL88" s="16" t="s">
        <v>1107</v>
      </c>
      <c r="BM88" s="136" t="s">
        <v>1108</v>
      </c>
    </row>
    <row r="89" spans="2:65" s="1" customFormat="1" x14ac:dyDescent="0.2">
      <c r="B89" s="31"/>
      <c r="D89" s="138" t="s">
        <v>131</v>
      </c>
      <c r="F89" s="139" t="s">
        <v>1109</v>
      </c>
      <c r="I89" s="140"/>
      <c r="L89" s="31"/>
      <c r="M89" s="141"/>
      <c r="T89" s="52"/>
      <c r="AT89" s="16" t="s">
        <v>131</v>
      </c>
      <c r="AU89" s="16" t="s">
        <v>82</v>
      </c>
    </row>
    <row r="90" spans="2:65" s="1" customFormat="1" ht="16.5" customHeight="1" x14ac:dyDescent="0.2">
      <c r="B90" s="31"/>
      <c r="C90" s="126" t="s">
        <v>82</v>
      </c>
      <c r="D90" s="126" t="s">
        <v>124</v>
      </c>
      <c r="E90" s="127" t="s">
        <v>1110</v>
      </c>
      <c r="F90" s="128" t="s">
        <v>1111</v>
      </c>
      <c r="G90" s="129" t="s">
        <v>1106</v>
      </c>
      <c r="H90" s="130">
        <v>1</v>
      </c>
      <c r="I90" s="131"/>
      <c r="J90" s="130">
        <f>ROUND(I90*H90,2)</f>
        <v>0</v>
      </c>
      <c r="K90" s="128" t="s">
        <v>128</v>
      </c>
      <c r="L90" s="31"/>
      <c r="M90" s="132" t="s">
        <v>19</v>
      </c>
      <c r="N90" s="133" t="s">
        <v>44</v>
      </c>
      <c r="P90" s="134">
        <f>O90*H90</f>
        <v>0</v>
      </c>
      <c r="Q90" s="134">
        <v>0</v>
      </c>
      <c r="R90" s="134">
        <f>Q90*H90</f>
        <v>0</v>
      </c>
      <c r="S90" s="134">
        <v>0</v>
      </c>
      <c r="T90" s="135">
        <f>S90*H90</f>
        <v>0</v>
      </c>
      <c r="AR90" s="136" t="s">
        <v>1107</v>
      </c>
      <c r="AT90" s="136" t="s">
        <v>124</v>
      </c>
      <c r="AU90" s="136" t="s">
        <v>82</v>
      </c>
      <c r="AY90" s="16" t="s">
        <v>122</v>
      </c>
      <c r="BE90" s="137">
        <f>IF(N90="základní",J90,0)</f>
        <v>0</v>
      </c>
      <c r="BF90" s="137">
        <f>IF(N90="snížená",J90,0)</f>
        <v>0</v>
      </c>
      <c r="BG90" s="137">
        <f>IF(N90="zákl. přenesená",J90,0)</f>
        <v>0</v>
      </c>
      <c r="BH90" s="137">
        <f>IF(N90="sníž. přenesená",J90,0)</f>
        <v>0</v>
      </c>
      <c r="BI90" s="137">
        <f>IF(N90="nulová",J90,0)</f>
        <v>0</v>
      </c>
      <c r="BJ90" s="16" t="s">
        <v>12</v>
      </c>
      <c r="BK90" s="137">
        <f>ROUND(I90*H90,2)</f>
        <v>0</v>
      </c>
      <c r="BL90" s="16" t="s">
        <v>1107</v>
      </c>
      <c r="BM90" s="136" t="s">
        <v>1112</v>
      </c>
    </row>
    <row r="91" spans="2:65" s="1" customFormat="1" x14ac:dyDescent="0.2">
      <c r="B91" s="31"/>
      <c r="D91" s="138" t="s">
        <v>131</v>
      </c>
      <c r="F91" s="139" t="s">
        <v>1113</v>
      </c>
      <c r="I91" s="140"/>
      <c r="L91" s="31"/>
      <c r="M91" s="141"/>
      <c r="T91" s="52"/>
      <c r="AT91" s="16" t="s">
        <v>131</v>
      </c>
      <c r="AU91" s="16" t="s">
        <v>82</v>
      </c>
    </row>
    <row r="92" spans="2:65" s="1" customFormat="1" ht="16.5" customHeight="1" x14ac:dyDescent="0.2">
      <c r="B92" s="31"/>
      <c r="C92" s="126" t="s">
        <v>140</v>
      </c>
      <c r="D92" s="126" t="s">
        <v>124</v>
      </c>
      <c r="E92" s="127" t="s">
        <v>1114</v>
      </c>
      <c r="F92" s="128" t="s">
        <v>1115</v>
      </c>
      <c r="G92" s="129" t="s">
        <v>1106</v>
      </c>
      <c r="H92" s="130">
        <v>1</v>
      </c>
      <c r="I92" s="131"/>
      <c r="J92" s="130">
        <f>ROUND(I92*H92,2)</f>
        <v>0</v>
      </c>
      <c r="K92" s="128" t="s">
        <v>128</v>
      </c>
      <c r="L92" s="31"/>
      <c r="M92" s="132" t="s">
        <v>19</v>
      </c>
      <c r="N92" s="133" t="s">
        <v>44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5">
        <f>S92*H92</f>
        <v>0</v>
      </c>
      <c r="AR92" s="136" t="s">
        <v>1107</v>
      </c>
      <c r="AT92" s="136" t="s">
        <v>124</v>
      </c>
      <c r="AU92" s="136" t="s">
        <v>82</v>
      </c>
      <c r="AY92" s="16" t="s">
        <v>122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6" t="s">
        <v>12</v>
      </c>
      <c r="BK92" s="137">
        <f>ROUND(I92*H92,2)</f>
        <v>0</v>
      </c>
      <c r="BL92" s="16" t="s">
        <v>1107</v>
      </c>
      <c r="BM92" s="136" t="s">
        <v>1116</v>
      </c>
    </row>
    <row r="93" spans="2:65" s="1" customFormat="1" x14ac:dyDescent="0.2">
      <c r="B93" s="31"/>
      <c r="D93" s="138" t="s">
        <v>131</v>
      </c>
      <c r="F93" s="139" t="s">
        <v>1117</v>
      </c>
      <c r="I93" s="140"/>
      <c r="L93" s="31"/>
      <c r="M93" s="141"/>
      <c r="T93" s="52"/>
      <c r="AT93" s="16" t="s">
        <v>131</v>
      </c>
      <c r="AU93" s="16" t="s">
        <v>82</v>
      </c>
    </row>
    <row r="94" spans="2:65" s="1" customFormat="1" ht="21.75" customHeight="1" x14ac:dyDescent="0.2">
      <c r="B94" s="31"/>
      <c r="C94" s="126" t="s">
        <v>129</v>
      </c>
      <c r="D94" s="126" t="s">
        <v>124</v>
      </c>
      <c r="E94" s="127" t="s">
        <v>1118</v>
      </c>
      <c r="F94" s="128" t="s">
        <v>1119</v>
      </c>
      <c r="G94" s="129" t="s">
        <v>1106</v>
      </c>
      <c r="H94" s="130">
        <v>1</v>
      </c>
      <c r="I94" s="131"/>
      <c r="J94" s="130">
        <f>ROUND(I94*H94,2)</f>
        <v>0</v>
      </c>
      <c r="K94" s="128" t="s">
        <v>128</v>
      </c>
      <c r="L94" s="31"/>
      <c r="M94" s="132" t="s">
        <v>19</v>
      </c>
      <c r="N94" s="133" t="s">
        <v>44</v>
      </c>
      <c r="P94" s="134">
        <f>O94*H94</f>
        <v>0</v>
      </c>
      <c r="Q94" s="134">
        <v>0</v>
      </c>
      <c r="R94" s="134">
        <f>Q94*H94</f>
        <v>0</v>
      </c>
      <c r="S94" s="134">
        <v>0</v>
      </c>
      <c r="T94" s="135">
        <f>S94*H94</f>
        <v>0</v>
      </c>
      <c r="AR94" s="136" t="s">
        <v>1107</v>
      </c>
      <c r="AT94" s="136" t="s">
        <v>124</v>
      </c>
      <c r="AU94" s="136" t="s">
        <v>82</v>
      </c>
      <c r="AY94" s="16" t="s">
        <v>122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6" t="s">
        <v>12</v>
      </c>
      <c r="BK94" s="137">
        <f>ROUND(I94*H94,2)</f>
        <v>0</v>
      </c>
      <c r="BL94" s="16" t="s">
        <v>1107</v>
      </c>
      <c r="BM94" s="136" t="s">
        <v>1120</v>
      </c>
    </row>
    <row r="95" spans="2:65" s="1" customFormat="1" x14ac:dyDescent="0.2">
      <c r="B95" s="31"/>
      <c r="D95" s="138" t="s">
        <v>131</v>
      </c>
      <c r="F95" s="139" t="s">
        <v>1121</v>
      </c>
      <c r="I95" s="140"/>
      <c r="L95" s="31"/>
      <c r="M95" s="141"/>
      <c r="T95" s="52"/>
      <c r="AT95" s="16" t="s">
        <v>131</v>
      </c>
      <c r="AU95" s="16" t="s">
        <v>82</v>
      </c>
    </row>
    <row r="96" spans="2:65" s="1" customFormat="1" ht="16.5" customHeight="1" x14ac:dyDescent="0.2">
      <c r="B96" s="31"/>
      <c r="C96" s="126" t="s">
        <v>152</v>
      </c>
      <c r="D96" s="126" t="s">
        <v>124</v>
      </c>
      <c r="E96" s="127" t="s">
        <v>1122</v>
      </c>
      <c r="F96" s="128" t="s">
        <v>1123</v>
      </c>
      <c r="G96" s="129" t="s">
        <v>1106</v>
      </c>
      <c r="H96" s="130">
        <v>1</v>
      </c>
      <c r="I96" s="131"/>
      <c r="J96" s="130">
        <f>ROUND(I96*H96,2)</f>
        <v>0</v>
      </c>
      <c r="K96" s="128" t="s">
        <v>128</v>
      </c>
      <c r="L96" s="31"/>
      <c r="M96" s="132" t="s">
        <v>19</v>
      </c>
      <c r="N96" s="133" t="s">
        <v>44</v>
      </c>
      <c r="P96" s="134">
        <f>O96*H96</f>
        <v>0</v>
      </c>
      <c r="Q96" s="134">
        <v>0</v>
      </c>
      <c r="R96" s="134">
        <f>Q96*H96</f>
        <v>0</v>
      </c>
      <c r="S96" s="134">
        <v>0</v>
      </c>
      <c r="T96" s="135">
        <f>S96*H96</f>
        <v>0</v>
      </c>
      <c r="AR96" s="136" t="s">
        <v>1107</v>
      </c>
      <c r="AT96" s="136" t="s">
        <v>124</v>
      </c>
      <c r="AU96" s="136" t="s">
        <v>82</v>
      </c>
      <c r="AY96" s="16" t="s">
        <v>122</v>
      </c>
      <c r="BE96" s="137">
        <f>IF(N96="základní",J96,0)</f>
        <v>0</v>
      </c>
      <c r="BF96" s="137">
        <f>IF(N96="snížená",J96,0)</f>
        <v>0</v>
      </c>
      <c r="BG96" s="137">
        <f>IF(N96="zákl. přenesená",J96,0)</f>
        <v>0</v>
      </c>
      <c r="BH96" s="137">
        <f>IF(N96="sníž. přenesená",J96,0)</f>
        <v>0</v>
      </c>
      <c r="BI96" s="137">
        <f>IF(N96="nulová",J96,0)</f>
        <v>0</v>
      </c>
      <c r="BJ96" s="16" t="s">
        <v>12</v>
      </c>
      <c r="BK96" s="137">
        <f>ROUND(I96*H96,2)</f>
        <v>0</v>
      </c>
      <c r="BL96" s="16" t="s">
        <v>1107</v>
      </c>
      <c r="BM96" s="136" t="s">
        <v>1124</v>
      </c>
    </row>
    <row r="97" spans="2:65" s="1" customFormat="1" x14ac:dyDescent="0.2">
      <c r="B97" s="31"/>
      <c r="D97" s="138" t="s">
        <v>131</v>
      </c>
      <c r="F97" s="139" t="s">
        <v>1125</v>
      </c>
      <c r="I97" s="140"/>
      <c r="L97" s="31"/>
      <c r="M97" s="141"/>
      <c r="T97" s="52"/>
      <c r="AT97" s="16" t="s">
        <v>131</v>
      </c>
      <c r="AU97" s="16" t="s">
        <v>82</v>
      </c>
    </row>
    <row r="98" spans="2:65" s="1" customFormat="1" ht="58.5" x14ac:dyDescent="0.2">
      <c r="B98" s="31"/>
      <c r="D98" s="143" t="s">
        <v>1126</v>
      </c>
      <c r="F98" s="168" t="s">
        <v>1127</v>
      </c>
      <c r="I98" s="140"/>
      <c r="L98" s="31"/>
      <c r="M98" s="141"/>
      <c r="T98" s="52"/>
      <c r="AT98" s="16" t="s">
        <v>1126</v>
      </c>
      <c r="AU98" s="16" t="s">
        <v>82</v>
      </c>
    </row>
    <row r="99" spans="2:65" s="1" customFormat="1" ht="16.5" customHeight="1" x14ac:dyDescent="0.2">
      <c r="B99" s="31"/>
      <c r="C99" s="126" t="s">
        <v>160</v>
      </c>
      <c r="D99" s="126" t="s">
        <v>124</v>
      </c>
      <c r="E99" s="127" t="s">
        <v>1128</v>
      </c>
      <c r="F99" s="128" t="s">
        <v>1129</v>
      </c>
      <c r="G99" s="129" t="s">
        <v>1106</v>
      </c>
      <c r="H99" s="130">
        <v>1</v>
      </c>
      <c r="I99" s="131"/>
      <c r="J99" s="130">
        <f>ROUND(I99*H99,2)</f>
        <v>0</v>
      </c>
      <c r="K99" s="128" t="s">
        <v>128</v>
      </c>
      <c r="L99" s="31"/>
      <c r="M99" s="132" t="s">
        <v>19</v>
      </c>
      <c r="N99" s="133" t="s">
        <v>44</v>
      </c>
      <c r="P99" s="134">
        <f>O99*H99</f>
        <v>0</v>
      </c>
      <c r="Q99" s="134">
        <v>0</v>
      </c>
      <c r="R99" s="134">
        <f>Q99*H99</f>
        <v>0</v>
      </c>
      <c r="S99" s="134">
        <v>0</v>
      </c>
      <c r="T99" s="135">
        <f>S99*H99</f>
        <v>0</v>
      </c>
      <c r="AR99" s="136" t="s">
        <v>1107</v>
      </c>
      <c r="AT99" s="136" t="s">
        <v>124</v>
      </c>
      <c r="AU99" s="136" t="s">
        <v>82</v>
      </c>
      <c r="AY99" s="16" t="s">
        <v>122</v>
      </c>
      <c r="BE99" s="137">
        <f>IF(N99="základní",J99,0)</f>
        <v>0</v>
      </c>
      <c r="BF99" s="137">
        <f>IF(N99="snížená",J99,0)</f>
        <v>0</v>
      </c>
      <c r="BG99" s="137">
        <f>IF(N99="zákl. přenesená",J99,0)</f>
        <v>0</v>
      </c>
      <c r="BH99" s="137">
        <f>IF(N99="sníž. přenesená",J99,0)</f>
        <v>0</v>
      </c>
      <c r="BI99" s="137">
        <f>IF(N99="nulová",J99,0)</f>
        <v>0</v>
      </c>
      <c r="BJ99" s="16" t="s">
        <v>12</v>
      </c>
      <c r="BK99" s="137">
        <f>ROUND(I99*H99,2)</f>
        <v>0</v>
      </c>
      <c r="BL99" s="16" t="s">
        <v>1107</v>
      </c>
      <c r="BM99" s="136" t="s">
        <v>1130</v>
      </c>
    </row>
    <row r="100" spans="2:65" s="1" customFormat="1" x14ac:dyDescent="0.2">
      <c r="B100" s="31"/>
      <c r="D100" s="138" t="s">
        <v>131</v>
      </c>
      <c r="F100" s="139" t="s">
        <v>1131</v>
      </c>
      <c r="I100" s="140"/>
      <c r="L100" s="31"/>
      <c r="M100" s="141"/>
      <c r="T100" s="52"/>
      <c r="AT100" s="16" t="s">
        <v>131</v>
      </c>
      <c r="AU100" s="16" t="s">
        <v>82</v>
      </c>
    </row>
    <row r="101" spans="2:65" s="1" customFormat="1" ht="87.75" x14ac:dyDescent="0.2">
      <c r="B101" s="31"/>
      <c r="D101" s="143" t="s">
        <v>1126</v>
      </c>
      <c r="F101" s="168" t="s">
        <v>1132</v>
      </c>
      <c r="I101" s="140"/>
      <c r="L101" s="31"/>
      <c r="M101" s="141"/>
      <c r="T101" s="52"/>
      <c r="AT101" s="16" t="s">
        <v>1126</v>
      </c>
      <c r="AU101" s="16" t="s">
        <v>82</v>
      </c>
    </row>
    <row r="102" spans="2:65" s="1" customFormat="1" ht="16.5" customHeight="1" x14ac:dyDescent="0.2">
      <c r="B102" s="31"/>
      <c r="C102" s="126" t="s">
        <v>167</v>
      </c>
      <c r="D102" s="126" t="s">
        <v>124</v>
      </c>
      <c r="E102" s="127" t="s">
        <v>1133</v>
      </c>
      <c r="F102" s="128" t="s">
        <v>1134</v>
      </c>
      <c r="G102" s="129" t="s">
        <v>1106</v>
      </c>
      <c r="H102" s="130">
        <v>1</v>
      </c>
      <c r="I102" s="131"/>
      <c r="J102" s="130">
        <f>ROUND(I102*H102,2)</f>
        <v>0</v>
      </c>
      <c r="K102" s="128" t="s">
        <v>128</v>
      </c>
      <c r="L102" s="31"/>
      <c r="M102" s="132" t="s">
        <v>19</v>
      </c>
      <c r="N102" s="133" t="s">
        <v>44</v>
      </c>
      <c r="P102" s="134">
        <f>O102*H102</f>
        <v>0</v>
      </c>
      <c r="Q102" s="134">
        <v>0</v>
      </c>
      <c r="R102" s="134">
        <f>Q102*H102</f>
        <v>0</v>
      </c>
      <c r="S102" s="134">
        <v>0</v>
      </c>
      <c r="T102" s="135">
        <f>S102*H102</f>
        <v>0</v>
      </c>
      <c r="AR102" s="136" t="s">
        <v>1107</v>
      </c>
      <c r="AT102" s="136" t="s">
        <v>124</v>
      </c>
      <c r="AU102" s="136" t="s">
        <v>82</v>
      </c>
      <c r="AY102" s="16" t="s">
        <v>122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6" t="s">
        <v>12</v>
      </c>
      <c r="BK102" s="137">
        <f>ROUND(I102*H102,2)</f>
        <v>0</v>
      </c>
      <c r="BL102" s="16" t="s">
        <v>1107</v>
      </c>
      <c r="BM102" s="136" t="s">
        <v>1135</v>
      </c>
    </row>
    <row r="103" spans="2:65" s="1" customFormat="1" x14ac:dyDescent="0.2">
      <c r="B103" s="31"/>
      <c r="D103" s="138" t="s">
        <v>131</v>
      </c>
      <c r="F103" s="139" t="s">
        <v>1136</v>
      </c>
      <c r="I103" s="140"/>
      <c r="L103" s="31"/>
      <c r="M103" s="141"/>
      <c r="T103" s="52"/>
      <c r="AT103" s="16" t="s">
        <v>131</v>
      </c>
      <c r="AU103" s="16" t="s">
        <v>82</v>
      </c>
    </row>
    <row r="104" spans="2:65" s="1" customFormat="1" ht="78" x14ac:dyDescent="0.2">
      <c r="B104" s="31"/>
      <c r="D104" s="143" t="s">
        <v>1126</v>
      </c>
      <c r="F104" s="168" t="s">
        <v>1137</v>
      </c>
      <c r="I104" s="140"/>
      <c r="L104" s="31"/>
      <c r="M104" s="141"/>
      <c r="T104" s="52"/>
      <c r="AT104" s="16" t="s">
        <v>1126</v>
      </c>
      <c r="AU104" s="16" t="s">
        <v>82</v>
      </c>
    </row>
    <row r="105" spans="2:65" s="1" customFormat="1" ht="16.5" customHeight="1" x14ac:dyDescent="0.2">
      <c r="B105" s="31"/>
      <c r="C105" s="126" t="s">
        <v>172</v>
      </c>
      <c r="D105" s="126" t="s">
        <v>124</v>
      </c>
      <c r="E105" s="127" t="s">
        <v>1138</v>
      </c>
      <c r="F105" s="128" t="s">
        <v>1139</v>
      </c>
      <c r="G105" s="129" t="s">
        <v>1106</v>
      </c>
      <c r="H105" s="130">
        <v>1</v>
      </c>
      <c r="I105" s="131"/>
      <c r="J105" s="130">
        <f>ROUND(I105*H105,2)</f>
        <v>0</v>
      </c>
      <c r="K105" s="128" t="s">
        <v>128</v>
      </c>
      <c r="L105" s="31"/>
      <c r="M105" s="132" t="s">
        <v>19</v>
      </c>
      <c r="N105" s="133" t="s">
        <v>44</v>
      </c>
      <c r="P105" s="134">
        <f>O105*H105</f>
        <v>0</v>
      </c>
      <c r="Q105" s="134">
        <v>0</v>
      </c>
      <c r="R105" s="134">
        <f>Q105*H105</f>
        <v>0</v>
      </c>
      <c r="S105" s="134">
        <v>0</v>
      </c>
      <c r="T105" s="135">
        <f>S105*H105</f>
        <v>0</v>
      </c>
      <c r="AR105" s="136" t="s">
        <v>1107</v>
      </c>
      <c r="AT105" s="136" t="s">
        <v>124</v>
      </c>
      <c r="AU105" s="136" t="s">
        <v>82</v>
      </c>
      <c r="AY105" s="16" t="s">
        <v>122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6" t="s">
        <v>12</v>
      </c>
      <c r="BK105" s="137">
        <f>ROUND(I105*H105,2)</f>
        <v>0</v>
      </c>
      <c r="BL105" s="16" t="s">
        <v>1107</v>
      </c>
      <c r="BM105" s="136" t="s">
        <v>1140</v>
      </c>
    </row>
    <row r="106" spans="2:65" s="1" customFormat="1" x14ac:dyDescent="0.2">
      <c r="B106" s="31"/>
      <c r="D106" s="138" t="s">
        <v>131</v>
      </c>
      <c r="F106" s="139" t="s">
        <v>1141</v>
      </c>
      <c r="I106" s="140"/>
      <c r="L106" s="31"/>
      <c r="M106" s="141"/>
      <c r="T106" s="52"/>
      <c r="AT106" s="16" t="s">
        <v>131</v>
      </c>
      <c r="AU106" s="16" t="s">
        <v>82</v>
      </c>
    </row>
    <row r="107" spans="2:65" s="1" customFormat="1" ht="39" x14ac:dyDescent="0.2">
      <c r="B107" s="31"/>
      <c r="D107" s="143" t="s">
        <v>1126</v>
      </c>
      <c r="F107" s="168" t="s">
        <v>1142</v>
      </c>
      <c r="I107" s="140"/>
      <c r="L107" s="31"/>
      <c r="M107" s="141"/>
      <c r="T107" s="52"/>
      <c r="AT107" s="16" t="s">
        <v>1126</v>
      </c>
      <c r="AU107" s="16" t="s">
        <v>82</v>
      </c>
    </row>
    <row r="108" spans="2:65" s="1" customFormat="1" ht="16.5" customHeight="1" x14ac:dyDescent="0.2">
      <c r="B108" s="31"/>
      <c r="C108" s="126" t="s">
        <v>178</v>
      </c>
      <c r="D108" s="126" t="s">
        <v>124</v>
      </c>
      <c r="E108" s="127" t="s">
        <v>1143</v>
      </c>
      <c r="F108" s="128" t="s">
        <v>1144</v>
      </c>
      <c r="G108" s="129" t="s">
        <v>1106</v>
      </c>
      <c r="H108" s="130">
        <v>1</v>
      </c>
      <c r="I108" s="131"/>
      <c r="J108" s="130">
        <f>ROUND(I108*H108,2)</f>
        <v>0</v>
      </c>
      <c r="K108" s="128" t="s">
        <v>128</v>
      </c>
      <c r="L108" s="31"/>
      <c r="M108" s="132" t="s">
        <v>19</v>
      </c>
      <c r="N108" s="133" t="s">
        <v>44</v>
      </c>
      <c r="P108" s="134">
        <f>O108*H108</f>
        <v>0</v>
      </c>
      <c r="Q108" s="134">
        <v>0</v>
      </c>
      <c r="R108" s="134">
        <f>Q108*H108</f>
        <v>0</v>
      </c>
      <c r="S108" s="134">
        <v>0</v>
      </c>
      <c r="T108" s="135">
        <f>S108*H108</f>
        <v>0</v>
      </c>
      <c r="AR108" s="136" t="s">
        <v>1107</v>
      </c>
      <c r="AT108" s="136" t="s">
        <v>124</v>
      </c>
      <c r="AU108" s="136" t="s">
        <v>82</v>
      </c>
      <c r="AY108" s="16" t="s">
        <v>122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6" t="s">
        <v>12</v>
      </c>
      <c r="BK108" s="137">
        <f>ROUND(I108*H108,2)</f>
        <v>0</v>
      </c>
      <c r="BL108" s="16" t="s">
        <v>1107</v>
      </c>
      <c r="BM108" s="136" t="s">
        <v>1145</v>
      </c>
    </row>
    <row r="109" spans="2:65" s="1" customFormat="1" x14ac:dyDescent="0.2">
      <c r="B109" s="31"/>
      <c r="D109" s="138" t="s">
        <v>131</v>
      </c>
      <c r="F109" s="139" t="s">
        <v>1146</v>
      </c>
      <c r="I109" s="140"/>
      <c r="L109" s="31"/>
      <c r="M109" s="141"/>
      <c r="T109" s="52"/>
      <c r="AT109" s="16" t="s">
        <v>131</v>
      </c>
      <c r="AU109" s="16" t="s">
        <v>82</v>
      </c>
    </row>
    <row r="110" spans="2:65" s="12" customFormat="1" x14ac:dyDescent="0.2">
      <c r="B110" s="142"/>
      <c r="D110" s="143" t="s">
        <v>133</v>
      </c>
      <c r="E110" s="144" t="s">
        <v>19</v>
      </c>
      <c r="F110" s="145" t="s">
        <v>1147</v>
      </c>
      <c r="H110" s="146">
        <v>1</v>
      </c>
      <c r="I110" s="147"/>
      <c r="L110" s="142"/>
      <c r="M110" s="148"/>
      <c r="T110" s="149"/>
      <c r="AT110" s="144" t="s">
        <v>133</v>
      </c>
      <c r="AU110" s="144" t="s">
        <v>82</v>
      </c>
      <c r="AV110" s="12" t="s">
        <v>82</v>
      </c>
      <c r="AW110" s="12" t="s">
        <v>35</v>
      </c>
      <c r="AX110" s="12" t="s">
        <v>12</v>
      </c>
      <c r="AY110" s="144" t="s">
        <v>122</v>
      </c>
    </row>
    <row r="111" spans="2:65" s="1" customFormat="1" ht="16.5" customHeight="1" x14ac:dyDescent="0.2">
      <c r="B111" s="31"/>
      <c r="C111" s="126" t="s">
        <v>184</v>
      </c>
      <c r="D111" s="126" t="s">
        <v>124</v>
      </c>
      <c r="E111" s="127" t="s">
        <v>1148</v>
      </c>
      <c r="F111" s="128" t="s">
        <v>1149</v>
      </c>
      <c r="G111" s="129" t="s">
        <v>1106</v>
      </c>
      <c r="H111" s="130">
        <v>1</v>
      </c>
      <c r="I111" s="131"/>
      <c r="J111" s="130">
        <f>ROUND(I111*H111,2)</f>
        <v>0</v>
      </c>
      <c r="K111" s="128" t="s">
        <v>128</v>
      </c>
      <c r="L111" s="31"/>
      <c r="M111" s="132" t="s">
        <v>19</v>
      </c>
      <c r="N111" s="133" t="s">
        <v>44</v>
      </c>
      <c r="P111" s="134">
        <f>O111*H111</f>
        <v>0</v>
      </c>
      <c r="Q111" s="134">
        <v>0</v>
      </c>
      <c r="R111" s="134">
        <f>Q111*H111</f>
        <v>0</v>
      </c>
      <c r="S111" s="134">
        <v>0</v>
      </c>
      <c r="T111" s="135">
        <f>S111*H111</f>
        <v>0</v>
      </c>
      <c r="AR111" s="136" t="s">
        <v>1107</v>
      </c>
      <c r="AT111" s="136" t="s">
        <v>124</v>
      </c>
      <c r="AU111" s="136" t="s">
        <v>82</v>
      </c>
      <c r="AY111" s="16" t="s">
        <v>122</v>
      </c>
      <c r="BE111" s="137">
        <f>IF(N111="základní",J111,0)</f>
        <v>0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6" t="s">
        <v>12</v>
      </c>
      <c r="BK111" s="137">
        <f>ROUND(I111*H111,2)</f>
        <v>0</v>
      </c>
      <c r="BL111" s="16" t="s">
        <v>1107</v>
      </c>
      <c r="BM111" s="136" t="s">
        <v>1150</v>
      </c>
    </row>
    <row r="112" spans="2:65" s="1" customFormat="1" x14ac:dyDescent="0.2">
      <c r="B112" s="31"/>
      <c r="D112" s="138" t="s">
        <v>131</v>
      </c>
      <c r="F112" s="139" t="s">
        <v>1151</v>
      </c>
      <c r="I112" s="140"/>
      <c r="L112" s="31"/>
      <c r="M112" s="141"/>
      <c r="T112" s="52"/>
      <c r="AT112" s="16" t="s">
        <v>131</v>
      </c>
      <c r="AU112" s="16" t="s">
        <v>82</v>
      </c>
    </row>
    <row r="113" spans="2:65" s="12" customFormat="1" x14ac:dyDescent="0.2">
      <c r="B113" s="142"/>
      <c r="D113" s="143" t="s">
        <v>133</v>
      </c>
      <c r="E113" s="144" t="s">
        <v>19</v>
      </c>
      <c r="F113" s="145" t="s">
        <v>1152</v>
      </c>
      <c r="H113" s="146">
        <v>1</v>
      </c>
      <c r="I113" s="147"/>
      <c r="L113" s="142"/>
      <c r="M113" s="148"/>
      <c r="T113" s="149"/>
      <c r="AT113" s="144" t="s">
        <v>133</v>
      </c>
      <c r="AU113" s="144" t="s">
        <v>82</v>
      </c>
      <c r="AV113" s="12" t="s">
        <v>82</v>
      </c>
      <c r="AW113" s="12" t="s">
        <v>35</v>
      </c>
      <c r="AX113" s="12" t="s">
        <v>12</v>
      </c>
      <c r="AY113" s="144" t="s">
        <v>122</v>
      </c>
    </row>
    <row r="114" spans="2:65" s="11" customFormat="1" ht="22.9" customHeight="1" x14ac:dyDescent="0.2">
      <c r="B114" s="114"/>
      <c r="D114" s="115" t="s">
        <v>72</v>
      </c>
      <c r="E114" s="124" t="s">
        <v>1153</v>
      </c>
      <c r="F114" s="124" t="s">
        <v>1154</v>
      </c>
      <c r="I114" s="117"/>
      <c r="J114" s="125">
        <f>BK114</f>
        <v>0</v>
      </c>
      <c r="L114" s="114"/>
      <c r="M114" s="119"/>
      <c r="P114" s="120">
        <f>SUM(P115:P130)</f>
        <v>0</v>
      </c>
      <c r="R114" s="120">
        <f>SUM(R115:R130)</f>
        <v>0</v>
      </c>
      <c r="T114" s="121">
        <f>SUM(T115:T130)</f>
        <v>0</v>
      </c>
      <c r="AR114" s="115" t="s">
        <v>152</v>
      </c>
      <c r="AT114" s="122" t="s">
        <v>72</v>
      </c>
      <c r="AU114" s="122" t="s">
        <v>12</v>
      </c>
      <c r="AY114" s="115" t="s">
        <v>122</v>
      </c>
      <c r="BK114" s="123">
        <f>SUM(BK115:BK130)</f>
        <v>0</v>
      </c>
    </row>
    <row r="115" spans="2:65" s="1" customFormat="1" ht="16.5" customHeight="1" x14ac:dyDescent="0.2">
      <c r="B115" s="31"/>
      <c r="C115" s="126" t="s">
        <v>190</v>
      </c>
      <c r="D115" s="126" t="s">
        <v>124</v>
      </c>
      <c r="E115" s="127" t="s">
        <v>1155</v>
      </c>
      <c r="F115" s="128" t="s">
        <v>1156</v>
      </c>
      <c r="G115" s="129" t="s">
        <v>1106</v>
      </c>
      <c r="H115" s="130">
        <v>1</v>
      </c>
      <c r="I115" s="131"/>
      <c r="J115" s="130">
        <f>ROUND(I115*H115,2)</f>
        <v>0</v>
      </c>
      <c r="K115" s="128" t="s">
        <v>128</v>
      </c>
      <c r="L115" s="31"/>
      <c r="M115" s="132" t="s">
        <v>19</v>
      </c>
      <c r="N115" s="133" t="s">
        <v>44</v>
      </c>
      <c r="P115" s="134">
        <f>O115*H115</f>
        <v>0</v>
      </c>
      <c r="Q115" s="134">
        <v>0</v>
      </c>
      <c r="R115" s="134">
        <f>Q115*H115</f>
        <v>0</v>
      </c>
      <c r="S115" s="134">
        <v>0</v>
      </c>
      <c r="T115" s="135">
        <f>S115*H115</f>
        <v>0</v>
      </c>
      <c r="AR115" s="136" t="s">
        <v>1107</v>
      </c>
      <c r="AT115" s="136" t="s">
        <v>124</v>
      </c>
      <c r="AU115" s="136" t="s">
        <v>82</v>
      </c>
      <c r="AY115" s="16" t="s">
        <v>122</v>
      </c>
      <c r="BE115" s="137">
        <f>IF(N115="základní",J115,0)</f>
        <v>0</v>
      </c>
      <c r="BF115" s="137">
        <f>IF(N115="snížená",J115,0)</f>
        <v>0</v>
      </c>
      <c r="BG115" s="137">
        <f>IF(N115="zákl. přenesená",J115,0)</f>
        <v>0</v>
      </c>
      <c r="BH115" s="137">
        <f>IF(N115="sníž. přenesená",J115,0)</f>
        <v>0</v>
      </c>
      <c r="BI115" s="137">
        <f>IF(N115="nulová",J115,0)</f>
        <v>0</v>
      </c>
      <c r="BJ115" s="16" t="s">
        <v>12</v>
      </c>
      <c r="BK115" s="137">
        <f>ROUND(I115*H115,2)</f>
        <v>0</v>
      </c>
      <c r="BL115" s="16" t="s">
        <v>1107</v>
      </c>
      <c r="BM115" s="136" t="s">
        <v>1157</v>
      </c>
    </row>
    <row r="116" spans="2:65" s="1" customFormat="1" x14ac:dyDescent="0.2">
      <c r="B116" s="31"/>
      <c r="D116" s="138" t="s">
        <v>131</v>
      </c>
      <c r="F116" s="139" t="s">
        <v>1158</v>
      </c>
      <c r="I116" s="140"/>
      <c r="L116" s="31"/>
      <c r="M116" s="141"/>
      <c r="T116" s="52"/>
      <c r="AT116" s="16" t="s">
        <v>131</v>
      </c>
      <c r="AU116" s="16" t="s">
        <v>82</v>
      </c>
    </row>
    <row r="117" spans="2:65" s="1" customFormat="1" ht="21.75" customHeight="1" x14ac:dyDescent="0.2">
      <c r="B117" s="31"/>
      <c r="C117" s="126" t="s">
        <v>8</v>
      </c>
      <c r="D117" s="126" t="s">
        <v>124</v>
      </c>
      <c r="E117" s="127" t="s">
        <v>1159</v>
      </c>
      <c r="F117" s="128" t="s">
        <v>1160</v>
      </c>
      <c r="G117" s="129" t="s">
        <v>1106</v>
      </c>
      <c r="H117" s="130">
        <v>1</v>
      </c>
      <c r="I117" s="131"/>
      <c r="J117" s="130">
        <f>ROUND(I117*H117,2)</f>
        <v>0</v>
      </c>
      <c r="K117" s="128" t="s">
        <v>128</v>
      </c>
      <c r="L117" s="31"/>
      <c r="M117" s="132" t="s">
        <v>19</v>
      </c>
      <c r="N117" s="133" t="s">
        <v>44</v>
      </c>
      <c r="P117" s="134">
        <f>O117*H117</f>
        <v>0</v>
      </c>
      <c r="Q117" s="134">
        <v>0</v>
      </c>
      <c r="R117" s="134">
        <f>Q117*H117</f>
        <v>0</v>
      </c>
      <c r="S117" s="134">
        <v>0</v>
      </c>
      <c r="T117" s="135">
        <f>S117*H117</f>
        <v>0</v>
      </c>
      <c r="AR117" s="136" t="s">
        <v>1107</v>
      </c>
      <c r="AT117" s="136" t="s">
        <v>124</v>
      </c>
      <c r="AU117" s="136" t="s">
        <v>82</v>
      </c>
      <c r="AY117" s="16" t="s">
        <v>122</v>
      </c>
      <c r="BE117" s="137">
        <f>IF(N117="základní",J117,0)</f>
        <v>0</v>
      </c>
      <c r="BF117" s="137">
        <f>IF(N117="snížená",J117,0)</f>
        <v>0</v>
      </c>
      <c r="BG117" s="137">
        <f>IF(N117="zákl. přenesená",J117,0)</f>
        <v>0</v>
      </c>
      <c r="BH117" s="137">
        <f>IF(N117="sníž. přenesená",J117,0)</f>
        <v>0</v>
      </c>
      <c r="BI117" s="137">
        <f>IF(N117="nulová",J117,0)</f>
        <v>0</v>
      </c>
      <c r="BJ117" s="16" t="s">
        <v>12</v>
      </c>
      <c r="BK117" s="137">
        <f>ROUND(I117*H117,2)</f>
        <v>0</v>
      </c>
      <c r="BL117" s="16" t="s">
        <v>1107</v>
      </c>
      <c r="BM117" s="136" t="s">
        <v>1161</v>
      </c>
    </row>
    <row r="118" spans="2:65" s="1" customFormat="1" x14ac:dyDescent="0.2">
      <c r="B118" s="31"/>
      <c r="D118" s="138" t="s">
        <v>131</v>
      </c>
      <c r="F118" s="139" t="s">
        <v>1162</v>
      </c>
      <c r="I118" s="140"/>
      <c r="L118" s="31"/>
      <c r="M118" s="141"/>
      <c r="T118" s="52"/>
      <c r="AT118" s="16" t="s">
        <v>131</v>
      </c>
      <c r="AU118" s="16" t="s">
        <v>82</v>
      </c>
    </row>
    <row r="119" spans="2:65" s="1" customFormat="1" ht="16.5" customHeight="1" x14ac:dyDescent="0.2">
      <c r="B119" s="31"/>
      <c r="C119" s="126" t="s">
        <v>207</v>
      </c>
      <c r="D119" s="126" t="s">
        <v>124</v>
      </c>
      <c r="E119" s="127" t="s">
        <v>1163</v>
      </c>
      <c r="F119" s="128" t="s">
        <v>1164</v>
      </c>
      <c r="G119" s="129" t="s">
        <v>1106</v>
      </c>
      <c r="H119" s="130">
        <v>1</v>
      </c>
      <c r="I119" s="131"/>
      <c r="J119" s="130">
        <f>ROUND(I119*H119,2)</f>
        <v>0</v>
      </c>
      <c r="K119" s="128" t="s">
        <v>128</v>
      </c>
      <c r="L119" s="31"/>
      <c r="M119" s="132" t="s">
        <v>19</v>
      </c>
      <c r="N119" s="133" t="s">
        <v>44</v>
      </c>
      <c r="P119" s="134">
        <f>O119*H119</f>
        <v>0</v>
      </c>
      <c r="Q119" s="134">
        <v>0</v>
      </c>
      <c r="R119" s="134">
        <f>Q119*H119</f>
        <v>0</v>
      </c>
      <c r="S119" s="134">
        <v>0</v>
      </c>
      <c r="T119" s="135">
        <f>S119*H119</f>
        <v>0</v>
      </c>
      <c r="AR119" s="136" t="s">
        <v>1107</v>
      </c>
      <c r="AT119" s="136" t="s">
        <v>124</v>
      </c>
      <c r="AU119" s="136" t="s">
        <v>82</v>
      </c>
      <c r="AY119" s="16" t="s">
        <v>122</v>
      </c>
      <c r="BE119" s="137">
        <f>IF(N119="základní",J119,0)</f>
        <v>0</v>
      </c>
      <c r="BF119" s="137">
        <f>IF(N119="snížená",J119,0)</f>
        <v>0</v>
      </c>
      <c r="BG119" s="137">
        <f>IF(N119="zákl. přenesená",J119,0)</f>
        <v>0</v>
      </c>
      <c r="BH119" s="137">
        <f>IF(N119="sníž. přenesená",J119,0)</f>
        <v>0</v>
      </c>
      <c r="BI119" s="137">
        <f>IF(N119="nulová",J119,0)</f>
        <v>0</v>
      </c>
      <c r="BJ119" s="16" t="s">
        <v>12</v>
      </c>
      <c r="BK119" s="137">
        <f>ROUND(I119*H119,2)</f>
        <v>0</v>
      </c>
      <c r="BL119" s="16" t="s">
        <v>1107</v>
      </c>
      <c r="BM119" s="136" t="s">
        <v>1165</v>
      </c>
    </row>
    <row r="120" spans="2:65" s="1" customFormat="1" x14ac:dyDescent="0.2">
      <c r="B120" s="31"/>
      <c r="D120" s="138" t="s">
        <v>131</v>
      </c>
      <c r="F120" s="139" t="s">
        <v>1166</v>
      </c>
      <c r="I120" s="140"/>
      <c r="L120" s="31"/>
      <c r="M120" s="141"/>
      <c r="T120" s="52"/>
      <c r="AT120" s="16" t="s">
        <v>131</v>
      </c>
      <c r="AU120" s="16" t="s">
        <v>82</v>
      </c>
    </row>
    <row r="121" spans="2:65" s="1" customFormat="1" ht="16.5" customHeight="1" x14ac:dyDescent="0.2">
      <c r="B121" s="31"/>
      <c r="C121" s="126" t="s">
        <v>217</v>
      </c>
      <c r="D121" s="126" t="s">
        <v>124</v>
      </c>
      <c r="E121" s="127" t="s">
        <v>1167</v>
      </c>
      <c r="F121" s="128" t="s">
        <v>1168</v>
      </c>
      <c r="G121" s="129" t="s">
        <v>1106</v>
      </c>
      <c r="H121" s="130">
        <v>1</v>
      </c>
      <c r="I121" s="131"/>
      <c r="J121" s="130">
        <f>ROUND(I121*H121,2)</f>
        <v>0</v>
      </c>
      <c r="K121" s="128" t="s">
        <v>128</v>
      </c>
      <c r="L121" s="31"/>
      <c r="M121" s="132" t="s">
        <v>19</v>
      </c>
      <c r="N121" s="133" t="s">
        <v>44</v>
      </c>
      <c r="P121" s="134">
        <f>O121*H121</f>
        <v>0</v>
      </c>
      <c r="Q121" s="134">
        <v>0</v>
      </c>
      <c r="R121" s="134">
        <f>Q121*H121</f>
        <v>0</v>
      </c>
      <c r="S121" s="134">
        <v>0</v>
      </c>
      <c r="T121" s="135">
        <f>S121*H121</f>
        <v>0</v>
      </c>
      <c r="AR121" s="136" t="s">
        <v>1107</v>
      </c>
      <c r="AT121" s="136" t="s">
        <v>124</v>
      </c>
      <c r="AU121" s="136" t="s">
        <v>82</v>
      </c>
      <c r="AY121" s="16" t="s">
        <v>122</v>
      </c>
      <c r="BE121" s="137">
        <f>IF(N121="základní",J121,0)</f>
        <v>0</v>
      </c>
      <c r="BF121" s="137">
        <f>IF(N121="snížená",J121,0)</f>
        <v>0</v>
      </c>
      <c r="BG121" s="137">
        <f>IF(N121="zákl. přenesená",J121,0)</f>
        <v>0</v>
      </c>
      <c r="BH121" s="137">
        <f>IF(N121="sníž. přenesená",J121,0)</f>
        <v>0</v>
      </c>
      <c r="BI121" s="137">
        <f>IF(N121="nulová",J121,0)</f>
        <v>0</v>
      </c>
      <c r="BJ121" s="16" t="s">
        <v>12</v>
      </c>
      <c r="BK121" s="137">
        <f>ROUND(I121*H121,2)</f>
        <v>0</v>
      </c>
      <c r="BL121" s="16" t="s">
        <v>1107</v>
      </c>
      <c r="BM121" s="136" t="s">
        <v>1169</v>
      </c>
    </row>
    <row r="122" spans="2:65" s="1" customFormat="1" x14ac:dyDescent="0.2">
      <c r="B122" s="31"/>
      <c r="D122" s="138" t="s">
        <v>131</v>
      </c>
      <c r="F122" s="139" t="s">
        <v>1170</v>
      </c>
      <c r="I122" s="140"/>
      <c r="L122" s="31"/>
      <c r="M122" s="141"/>
      <c r="T122" s="52"/>
      <c r="AT122" s="16" t="s">
        <v>131</v>
      </c>
      <c r="AU122" s="16" t="s">
        <v>82</v>
      </c>
    </row>
    <row r="123" spans="2:65" s="1" customFormat="1" ht="24.2" customHeight="1" x14ac:dyDescent="0.2">
      <c r="B123" s="31"/>
      <c r="C123" s="126" t="s">
        <v>225</v>
      </c>
      <c r="D123" s="126" t="s">
        <v>124</v>
      </c>
      <c r="E123" s="127" t="s">
        <v>1171</v>
      </c>
      <c r="F123" s="128" t="s">
        <v>1172</v>
      </c>
      <c r="G123" s="129" t="s">
        <v>1106</v>
      </c>
      <c r="H123" s="130">
        <v>1</v>
      </c>
      <c r="I123" s="131"/>
      <c r="J123" s="130">
        <f>ROUND(I123*H123,2)</f>
        <v>0</v>
      </c>
      <c r="K123" s="128" t="s">
        <v>128</v>
      </c>
      <c r="L123" s="31"/>
      <c r="M123" s="132" t="s">
        <v>19</v>
      </c>
      <c r="N123" s="133" t="s">
        <v>44</v>
      </c>
      <c r="P123" s="134">
        <f>O123*H123</f>
        <v>0</v>
      </c>
      <c r="Q123" s="134">
        <v>0</v>
      </c>
      <c r="R123" s="134">
        <f>Q123*H123</f>
        <v>0</v>
      </c>
      <c r="S123" s="134">
        <v>0</v>
      </c>
      <c r="T123" s="135">
        <f>S123*H123</f>
        <v>0</v>
      </c>
      <c r="AR123" s="136" t="s">
        <v>1107</v>
      </c>
      <c r="AT123" s="136" t="s">
        <v>124</v>
      </c>
      <c r="AU123" s="136" t="s">
        <v>82</v>
      </c>
      <c r="AY123" s="16" t="s">
        <v>122</v>
      </c>
      <c r="BE123" s="137">
        <f>IF(N123="základní",J123,0)</f>
        <v>0</v>
      </c>
      <c r="BF123" s="137">
        <f>IF(N123="snížená",J123,0)</f>
        <v>0</v>
      </c>
      <c r="BG123" s="137">
        <f>IF(N123="zákl. přenesená",J123,0)</f>
        <v>0</v>
      </c>
      <c r="BH123" s="137">
        <f>IF(N123="sníž. přenesená",J123,0)</f>
        <v>0</v>
      </c>
      <c r="BI123" s="137">
        <f>IF(N123="nulová",J123,0)</f>
        <v>0</v>
      </c>
      <c r="BJ123" s="16" t="s">
        <v>12</v>
      </c>
      <c r="BK123" s="137">
        <f>ROUND(I123*H123,2)</f>
        <v>0</v>
      </c>
      <c r="BL123" s="16" t="s">
        <v>1107</v>
      </c>
      <c r="BM123" s="136" t="s">
        <v>1173</v>
      </c>
    </row>
    <row r="124" spans="2:65" s="1" customFormat="1" x14ac:dyDescent="0.2">
      <c r="B124" s="31"/>
      <c r="D124" s="138" t="s">
        <v>131</v>
      </c>
      <c r="F124" s="139" t="s">
        <v>1174</v>
      </c>
      <c r="I124" s="140"/>
      <c r="L124" s="31"/>
      <c r="M124" s="141"/>
      <c r="T124" s="52"/>
      <c r="AT124" s="16" t="s">
        <v>131</v>
      </c>
      <c r="AU124" s="16" t="s">
        <v>82</v>
      </c>
    </row>
    <row r="125" spans="2:65" s="1" customFormat="1" ht="16.5" customHeight="1" x14ac:dyDescent="0.2">
      <c r="B125" s="31"/>
      <c r="C125" s="126" t="s">
        <v>231</v>
      </c>
      <c r="D125" s="126" t="s">
        <v>124</v>
      </c>
      <c r="E125" s="127" t="s">
        <v>1175</v>
      </c>
      <c r="F125" s="128" t="s">
        <v>1176</v>
      </c>
      <c r="G125" s="129" t="s">
        <v>1106</v>
      </c>
      <c r="H125" s="130">
        <v>1</v>
      </c>
      <c r="I125" s="131"/>
      <c r="J125" s="130">
        <f>ROUND(I125*H125,2)</f>
        <v>0</v>
      </c>
      <c r="K125" s="128" t="s">
        <v>128</v>
      </c>
      <c r="L125" s="31"/>
      <c r="M125" s="132" t="s">
        <v>19</v>
      </c>
      <c r="N125" s="133" t="s">
        <v>44</v>
      </c>
      <c r="P125" s="134">
        <f>O125*H125</f>
        <v>0</v>
      </c>
      <c r="Q125" s="134">
        <v>0</v>
      </c>
      <c r="R125" s="134">
        <f>Q125*H125</f>
        <v>0</v>
      </c>
      <c r="S125" s="134">
        <v>0</v>
      </c>
      <c r="T125" s="135">
        <f>S125*H125</f>
        <v>0</v>
      </c>
      <c r="AR125" s="136" t="s">
        <v>1107</v>
      </c>
      <c r="AT125" s="136" t="s">
        <v>124</v>
      </c>
      <c r="AU125" s="136" t="s">
        <v>82</v>
      </c>
      <c r="AY125" s="16" t="s">
        <v>122</v>
      </c>
      <c r="BE125" s="137">
        <f>IF(N125="základní",J125,0)</f>
        <v>0</v>
      </c>
      <c r="BF125" s="137">
        <f>IF(N125="snížená",J125,0)</f>
        <v>0</v>
      </c>
      <c r="BG125" s="137">
        <f>IF(N125="zákl. přenesená",J125,0)</f>
        <v>0</v>
      </c>
      <c r="BH125" s="137">
        <f>IF(N125="sníž. přenesená",J125,0)</f>
        <v>0</v>
      </c>
      <c r="BI125" s="137">
        <f>IF(N125="nulová",J125,0)</f>
        <v>0</v>
      </c>
      <c r="BJ125" s="16" t="s">
        <v>12</v>
      </c>
      <c r="BK125" s="137">
        <f>ROUND(I125*H125,2)</f>
        <v>0</v>
      </c>
      <c r="BL125" s="16" t="s">
        <v>1107</v>
      </c>
      <c r="BM125" s="136" t="s">
        <v>1177</v>
      </c>
    </row>
    <row r="126" spans="2:65" s="1" customFormat="1" x14ac:dyDescent="0.2">
      <c r="B126" s="31"/>
      <c r="D126" s="138" t="s">
        <v>131</v>
      </c>
      <c r="F126" s="139" t="s">
        <v>1178</v>
      </c>
      <c r="I126" s="140"/>
      <c r="L126" s="31"/>
      <c r="M126" s="141"/>
      <c r="T126" s="52"/>
      <c r="AT126" s="16" t="s">
        <v>131</v>
      </c>
      <c r="AU126" s="16" t="s">
        <v>82</v>
      </c>
    </row>
    <row r="127" spans="2:65" s="1" customFormat="1" ht="16.5" customHeight="1" x14ac:dyDescent="0.2">
      <c r="B127" s="31"/>
      <c r="C127" s="126" t="s">
        <v>237</v>
      </c>
      <c r="D127" s="126" t="s">
        <v>124</v>
      </c>
      <c r="E127" s="127" t="s">
        <v>1179</v>
      </c>
      <c r="F127" s="128" t="s">
        <v>1180</v>
      </c>
      <c r="G127" s="129" t="s">
        <v>1106</v>
      </c>
      <c r="H127" s="130">
        <v>1</v>
      </c>
      <c r="I127" s="131"/>
      <c r="J127" s="130">
        <f>ROUND(I127*H127,2)</f>
        <v>0</v>
      </c>
      <c r="K127" s="128" t="s">
        <v>128</v>
      </c>
      <c r="L127" s="31"/>
      <c r="M127" s="132" t="s">
        <v>19</v>
      </c>
      <c r="N127" s="133" t="s">
        <v>44</v>
      </c>
      <c r="P127" s="134">
        <f>O127*H127</f>
        <v>0</v>
      </c>
      <c r="Q127" s="134">
        <v>0</v>
      </c>
      <c r="R127" s="134">
        <f>Q127*H127</f>
        <v>0</v>
      </c>
      <c r="S127" s="134">
        <v>0</v>
      </c>
      <c r="T127" s="135">
        <f>S127*H127</f>
        <v>0</v>
      </c>
      <c r="AR127" s="136" t="s">
        <v>1107</v>
      </c>
      <c r="AT127" s="136" t="s">
        <v>124</v>
      </c>
      <c r="AU127" s="136" t="s">
        <v>82</v>
      </c>
      <c r="AY127" s="16" t="s">
        <v>122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6" t="s">
        <v>12</v>
      </c>
      <c r="BK127" s="137">
        <f>ROUND(I127*H127,2)</f>
        <v>0</v>
      </c>
      <c r="BL127" s="16" t="s">
        <v>1107</v>
      </c>
      <c r="BM127" s="136" t="s">
        <v>1181</v>
      </c>
    </row>
    <row r="128" spans="2:65" s="1" customFormat="1" x14ac:dyDescent="0.2">
      <c r="B128" s="31"/>
      <c r="D128" s="138" t="s">
        <v>131</v>
      </c>
      <c r="F128" s="139" t="s">
        <v>1182</v>
      </c>
      <c r="I128" s="140"/>
      <c r="L128" s="31"/>
      <c r="M128" s="141"/>
      <c r="T128" s="52"/>
      <c r="AT128" s="16" t="s">
        <v>131</v>
      </c>
      <c r="AU128" s="16" t="s">
        <v>82</v>
      </c>
    </row>
    <row r="129" spans="2:65" s="1" customFormat="1" ht="16.5" customHeight="1" x14ac:dyDescent="0.2">
      <c r="B129" s="31"/>
      <c r="C129" s="126" t="s">
        <v>244</v>
      </c>
      <c r="D129" s="126" t="s">
        <v>124</v>
      </c>
      <c r="E129" s="127" t="s">
        <v>1183</v>
      </c>
      <c r="F129" s="128" t="s">
        <v>1184</v>
      </c>
      <c r="G129" s="129" t="s">
        <v>1106</v>
      </c>
      <c r="H129" s="130">
        <v>1</v>
      </c>
      <c r="I129" s="131"/>
      <c r="J129" s="130">
        <f>ROUND(I129*H129,2)</f>
        <v>0</v>
      </c>
      <c r="K129" s="128" t="s">
        <v>128</v>
      </c>
      <c r="L129" s="31"/>
      <c r="M129" s="132" t="s">
        <v>19</v>
      </c>
      <c r="N129" s="133" t="s">
        <v>44</v>
      </c>
      <c r="P129" s="134">
        <f>O129*H129</f>
        <v>0</v>
      </c>
      <c r="Q129" s="134">
        <v>0</v>
      </c>
      <c r="R129" s="134">
        <f>Q129*H129</f>
        <v>0</v>
      </c>
      <c r="S129" s="134">
        <v>0</v>
      </c>
      <c r="T129" s="135">
        <f>S129*H129</f>
        <v>0</v>
      </c>
      <c r="AR129" s="136" t="s">
        <v>1107</v>
      </c>
      <c r="AT129" s="136" t="s">
        <v>124</v>
      </c>
      <c r="AU129" s="136" t="s">
        <v>82</v>
      </c>
      <c r="AY129" s="16" t="s">
        <v>122</v>
      </c>
      <c r="BE129" s="137">
        <f>IF(N129="základní",J129,0)</f>
        <v>0</v>
      </c>
      <c r="BF129" s="137">
        <f>IF(N129="snížená",J129,0)</f>
        <v>0</v>
      </c>
      <c r="BG129" s="137">
        <f>IF(N129="zákl. přenesená",J129,0)</f>
        <v>0</v>
      </c>
      <c r="BH129" s="137">
        <f>IF(N129="sníž. přenesená",J129,0)</f>
        <v>0</v>
      </c>
      <c r="BI129" s="137">
        <f>IF(N129="nulová",J129,0)</f>
        <v>0</v>
      </c>
      <c r="BJ129" s="16" t="s">
        <v>12</v>
      </c>
      <c r="BK129" s="137">
        <f>ROUND(I129*H129,2)</f>
        <v>0</v>
      </c>
      <c r="BL129" s="16" t="s">
        <v>1107</v>
      </c>
      <c r="BM129" s="136" t="s">
        <v>1185</v>
      </c>
    </row>
    <row r="130" spans="2:65" s="1" customFormat="1" x14ac:dyDescent="0.2">
      <c r="B130" s="31"/>
      <c r="D130" s="138" t="s">
        <v>131</v>
      </c>
      <c r="F130" s="139" t="s">
        <v>1186</v>
      </c>
      <c r="I130" s="140"/>
      <c r="L130" s="31"/>
      <c r="M130" s="141"/>
      <c r="T130" s="52"/>
      <c r="AT130" s="16" t="s">
        <v>131</v>
      </c>
      <c r="AU130" s="16" t="s">
        <v>82</v>
      </c>
    </row>
    <row r="131" spans="2:65" s="11" customFormat="1" ht="22.9" customHeight="1" x14ac:dyDescent="0.2">
      <c r="B131" s="114"/>
      <c r="D131" s="115" t="s">
        <v>72</v>
      </c>
      <c r="E131" s="124" t="s">
        <v>1187</v>
      </c>
      <c r="F131" s="124" t="s">
        <v>1188</v>
      </c>
      <c r="I131" s="117"/>
      <c r="J131" s="125">
        <f>BK131</f>
        <v>0</v>
      </c>
      <c r="L131" s="114"/>
      <c r="M131" s="119"/>
      <c r="P131" s="120">
        <f>SUM(P132:P133)</f>
        <v>0</v>
      </c>
      <c r="R131" s="120">
        <f>SUM(R132:R133)</f>
        <v>0</v>
      </c>
      <c r="T131" s="121">
        <f>SUM(T132:T133)</f>
        <v>0</v>
      </c>
      <c r="AR131" s="115" t="s">
        <v>152</v>
      </c>
      <c r="AT131" s="122" t="s">
        <v>72</v>
      </c>
      <c r="AU131" s="122" t="s">
        <v>12</v>
      </c>
      <c r="AY131" s="115" t="s">
        <v>122</v>
      </c>
      <c r="BK131" s="123">
        <f>SUM(BK132:BK133)</f>
        <v>0</v>
      </c>
    </row>
    <row r="132" spans="2:65" s="1" customFormat="1" ht="16.5" customHeight="1" x14ac:dyDescent="0.2">
      <c r="B132" s="31"/>
      <c r="C132" s="126" t="s">
        <v>249</v>
      </c>
      <c r="D132" s="126" t="s">
        <v>124</v>
      </c>
      <c r="E132" s="127" t="s">
        <v>1189</v>
      </c>
      <c r="F132" s="128" t="s">
        <v>1190</v>
      </c>
      <c r="G132" s="129" t="s">
        <v>1106</v>
      </c>
      <c r="H132" s="130">
        <v>1</v>
      </c>
      <c r="I132" s="131"/>
      <c r="J132" s="130">
        <f>ROUND(I132*H132,2)</f>
        <v>0</v>
      </c>
      <c r="K132" s="128" t="s">
        <v>128</v>
      </c>
      <c r="L132" s="31"/>
      <c r="M132" s="132" t="s">
        <v>19</v>
      </c>
      <c r="N132" s="133" t="s">
        <v>44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1107</v>
      </c>
      <c r="AT132" s="136" t="s">
        <v>124</v>
      </c>
      <c r="AU132" s="136" t="s">
        <v>82</v>
      </c>
      <c r="AY132" s="16" t="s">
        <v>122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6" t="s">
        <v>12</v>
      </c>
      <c r="BK132" s="137">
        <f>ROUND(I132*H132,2)</f>
        <v>0</v>
      </c>
      <c r="BL132" s="16" t="s">
        <v>1107</v>
      </c>
      <c r="BM132" s="136" t="s">
        <v>1191</v>
      </c>
    </row>
    <row r="133" spans="2:65" s="1" customFormat="1" x14ac:dyDescent="0.2">
      <c r="B133" s="31"/>
      <c r="D133" s="138" t="s">
        <v>131</v>
      </c>
      <c r="F133" s="139" t="s">
        <v>1192</v>
      </c>
      <c r="I133" s="140"/>
      <c r="L133" s="31"/>
      <c r="M133" s="141"/>
      <c r="T133" s="52"/>
      <c r="AT133" s="16" t="s">
        <v>131</v>
      </c>
      <c r="AU133" s="16" t="s">
        <v>82</v>
      </c>
    </row>
    <row r="134" spans="2:65" s="11" customFormat="1" ht="22.9" customHeight="1" x14ac:dyDescent="0.2">
      <c r="B134" s="114"/>
      <c r="D134" s="115" t="s">
        <v>72</v>
      </c>
      <c r="E134" s="124" t="s">
        <v>1193</v>
      </c>
      <c r="F134" s="124" t="s">
        <v>1194</v>
      </c>
      <c r="I134" s="117"/>
      <c r="J134" s="125">
        <f>BK134</f>
        <v>0</v>
      </c>
      <c r="L134" s="114"/>
      <c r="M134" s="119"/>
      <c r="P134" s="120">
        <f>SUM(P135:P140)</f>
        <v>0</v>
      </c>
      <c r="R134" s="120">
        <f>SUM(R135:R140)</f>
        <v>0</v>
      </c>
      <c r="T134" s="121">
        <f>SUM(T135:T140)</f>
        <v>0</v>
      </c>
      <c r="AR134" s="115" t="s">
        <v>152</v>
      </c>
      <c r="AT134" s="122" t="s">
        <v>72</v>
      </c>
      <c r="AU134" s="122" t="s">
        <v>12</v>
      </c>
      <c r="AY134" s="115" t="s">
        <v>122</v>
      </c>
      <c r="BK134" s="123">
        <f>SUM(BK135:BK140)</f>
        <v>0</v>
      </c>
    </row>
    <row r="135" spans="2:65" s="1" customFormat="1" ht="78" customHeight="1" x14ac:dyDescent="0.2">
      <c r="B135" s="31"/>
      <c r="C135" s="126" t="s">
        <v>255</v>
      </c>
      <c r="D135" s="126" t="s">
        <v>124</v>
      </c>
      <c r="E135" s="127" t="s">
        <v>1195</v>
      </c>
      <c r="F135" s="128" t="s">
        <v>1196</v>
      </c>
      <c r="G135" s="129" t="s">
        <v>127</v>
      </c>
      <c r="H135" s="130">
        <v>1800</v>
      </c>
      <c r="I135" s="131"/>
      <c r="J135" s="130">
        <f>ROUND(I135*H135,2)</f>
        <v>0</v>
      </c>
      <c r="K135" s="128" t="s">
        <v>19</v>
      </c>
      <c r="L135" s="31"/>
      <c r="M135" s="132" t="s">
        <v>19</v>
      </c>
      <c r="N135" s="133" t="s">
        <v>44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5">
        <f>S135*H135</f>
        <v>0</v>
      </c>
      <c r="AR135" s="136" t="s">
        <v>1107</v>
      </c>
      <c r="AT135" s="136" t="s">
        <v>124</v>
      </c>
      <c r="AU135" s="136" t="s">
        <v>82</v>
      </c>
      <c r="AY135" s="16" t="s">
        <v>122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6" t="s">
        <v>12</v>
      </c>
      <c r="BK135" s="137">
        <f>ROUND(I135*H135,2)</f>
        <v>0</v>
      </c>
      <c r="BL135" s="16" t="s">
        <v>1107</v>
      </c>
      <c r="BM135" s="136" t="s">
        <v>1197</v>
      </c>
    </row>
    <row r="136" spans="2:65" s="1" customFormat="1" ht="16.5" customHeight="1" x14ac:dyDescent="0.2">
      <c r="B136" s="31"/>
      <c r="C136" s="126" t="s">
        <v>7</v>
      </c>
      <c r="D136" s="126" t="s">
        <v>124</v>
      </c>
      <c r="E136" s="127" t="s">
        <v>1198</v>
      </c>
      <c r="F136" s="128" t="s">
        <v>1199</v>
      </c>
      <c r="G136" s="129" t="s">
        <v>1106</v>
      </c>
      <c r="H136" s="130">
        <v>1</v>
      </c>
      <c r="I136" s="131"/>
      <c r="J136" s="130">
        <f>ROUND(I136*H136,2)</f>
        <v>0</v>
      </c>
      <c r="K136" s="128" t="s">
        <v>128</v>
      </c>
      <c r="L136" s="31"/>
      <c r="M136" s="132" t="s">
        <v>19</v>
      </c>
      <c r="N136" s="133" t="s">
        <v>44</v>
      </c>
      <c r="P136" s="134">
        <f>O136*H136</f>
        <v>0</v>
      </c>
      <c r="Q136" s="134">
        <v>0</v>
      </c>
      <c r="R136" s="134">
        <f>Q136*H136</f>
        <v>0</v>
      </c>
      <c r="S136" s="134">
        <v>0</v>
      </c>
      <c r="T136" s="135">
        <f>S136*H136</f>
        <v>0</v>
      </c>
      <c r="AR136" s="136" t="s">
        <v>1107</v>
      </c>
      <c r="AT136" s="136" t="s">
        <v>124</v>
      </c>
      <c r="AU136" s="136" t="s">
        <v>82</v>
      </c>
      <c r="AY136" s="16" t="s">
        <v>122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6" t="s">
        <v>12</v>
      </c>
      <c r="BK136" s="137">
        <f>ROUND(I136*H136,2)</f>
        <v>0</v>
      </c>
      <c r="BL136" s="16" t="s">
        <v>1107</v>
      </c>
      <c r="BM136" s="136" t="s">
        <v>1200</v>
      </c>
    </row>
    <row r="137" spans="2:65" s="1" customFormat="1" x14ac:dyDescent="0.2">
      <c r="B137" s="31"/>
      <c r="D137" s="138" t="s">
        <v>131</v>
      </c>
      <c r="F137" s="139" t="s">
        <v>1201</v>
      </c>
      <c r="I137" s="140"/>
      <c r="L137" s="31"/>
      <c r="M137" s="141"/>
      <c r="T137" s="52"/>
      <c r="AT137" s="16" t="s">
        <v>131</v>
      </c>
      <c r="AU137" s="16" t="s">
        <v>82</v>
      </c>
    </row>
    <row r="138" spans="2:65" s="1" customFormat="1" ht="16.5" customHeight="1" x14ac:dyDescent="0.2">
      <c r="B138" s="31"/>
      <c r="C138" s="126" t="s">
        <v>265</v>
      </c>
      <c r="D138" s="126" t="s">
        <v>124</v>
      </c>
      <c r="E138" s="127" t="s">
        <v>1202</v>
      </c>
      <c r="F138" s="128" t="s">
        <v>1203</v>
      </c>
      <c r="G138" s="129" t="s">
        <v>1106</v>
      </c>
      <c r="H138" s="130">
        <v>1</v>
      </c>
      <c r="I138" s="131"/>
      <c r="J138" s="130">
        <f>ROUND(I138*H138,2)</f>
        <v>0</v>
      </c>
      <c r="K138" s="128" t="s">
        <v>128</v>
      </c>
      <c r="L138" s="31"/>
      <c r="M138" s="132" t="s">
        <v>19</v>
      </c>
      <c r="N138" s="133" t="s">
        <v>44</v>
      </c>
      <c r="P138" s="134">
        <f>O138*H138</f>
        <v>0</v>
      </c>
      <c r="Q138" s="134">
        <v>0</v>
      </c>
      <c r="R138" s="134">
        <f>Q138*H138</f>
        <v>0</v>
      </c>
      <c r="S138" s="134">
        <v>0</v>
      </c>
      <c r="T138" s="135">
        <f>S138*H138</f>
        <v>0</v>
      </c>
      <c r="AR138" s="136" t="s">
        <v>1107</v>
      </c>
      <c r="AT138" s="136" t="s">
        <v>124</v>
      </c>
      <c r="AU138" s="136" t="s">
        <v>82</v>
      </c>
      <c r="AY138" s="16" t="s">
        <v>122</v>
      </c>
      <c r="BE138" s="137">
        <f>IF(N138="základní",J138,0)</f>
        <v>0</v>
      </c>
      <c r="BF138" s="137">
        <f>IF(N138="snížená",J138,0)</f>
        <v>0</v>
      </c>
      <c r="BG138" s="137">
        <f>IF(N138="zákl. přenesená",J138,0)</f>
        <v>0</v>
      </c>
      <c r="BH138" s="137">
        <f>IF(N138="sníž. přenesená",J138,0)</f>
        <v>0</v>
      </c>
      <c r="BI138" s="137">
        <f>IF(N138="nulová",J138,0)</f>
        <v>0</v>
      </c>
      <c r="BJ138" s="16" t="s">
        <v>12</v>
      </c>
      <c r="BK138" s="137">
        <f>ROUND(I138*H138,2)</f>
        <v>0</v>
      </c>
      <c r="BL138" s="16" t="s">
        <v>1107</v>
      </c>
      <c r="BM138" s="136" t="s">
        <v>1204</v>
      </c>
    </row>
    <row r="139" spans="2:65" s="1" customFormat="1" x14ac:dyDescent="0.2">
      <c r="B139" s="31"/>
      <c r="D139" s="138" t="s">
        <v>131</v>
      </c>
      <c r="F139" s="139" t="s">
        <v>1205</v>
      </c>
      <c r="I139" s="140"/>
      <c r="L139" s="31"/>
      <c r="M139" s="141"/>
      <c r="T139" s="52"/>
      <c r="AT139" s="16" t="s">
        <v>131</v>
      </c>
      <c r="AU139" s="16" t="s">
        <v>82</v>
      </c>
    </row>
    <row r="140" spans="2:65" s="12" customFormat="1" x14ac:dyDescent="0.2">
      <c r="B140" s="142"/>
      <c r="D140" s="143" t="s">
        <v>133</v>
      </c>
      <c r="E140" s="144" t="s">
        <v>19</v>
      </c>
      <c r="F140" s="145" t="s">
        <v>1206</v>
      </c>
      <c r="H140" s="146">
        <v>1</v>
      </c>
      <c r="I140" s="147"/>
      <c r="L140" s="142"/>
      <c r="M140" s="148"/>
      <c r="T140" s="149"/>
      <c r="AT140" s="144" t="s">
        <v>133</v>
      </c>
      <c r="AU140" s="144" t="s">
        <v>82</v>
      </c>
      <c r="AV140" s="12" t="s">
        <v>82</v>
      </c>
      <c r="AW140" s="12" t="s">
        <v>35</v>
      </c>
      <c r="AX140" s="12" t="s">
        <v>12</v>
      </c>
      <c r="AY140" s="144" t="s">
        <v>122</v>
      </c>
    </row>
    <row r="141" spans="2:65" s="11" customFormat="1" ht="22.9" customHeight="1" x14ac:dyDescent="0.2">
      <c r="B141" s="114"/>
      <c r="D141" s="115" t="s">
        <v>72</v>
      </c>
      <c r="E141" s="124" t="s">
        <v>1207</v>
      </c>
      <c r="F141" s="124" t="s">
        <v>1208</v>
      </c>
      <c r="I141" s="117"/>
      <c r="J141" s="125">
        <f>BK141</f>
        <v>0</v>
      </c>
      <c r="L141" s="114"/>
      <c r="M141" s="119"/>
      <c r="P141" s="120">
        <f>SUM(P142:P143)</f>
        <v>0</v>
      </c>
      <c r="R141" s="120">
        <f>SUM(R142:R143)</f>
        <v>0</v>
      </c>
      <c r="T141" s="121">
        <f>SUM(T142:T143)</f>
        <v>0</v>
      </c>
      <c r="AR141" s="115" t="s">
        <v>152</v>
      </c>
      <c r="AT141" s="122" t="s">
        <v>72</v>
      </c>
      <c r="AU141" s="122" t="s">
        <v>12</v>
      </c>
      <c r="AY141" s="115" t="s">
        <v>122</v>
      </c>
      <c r="BK141" s="123">
        <f>SUM(BK142:BK143)</f>
        <v>0</v>
      </c>
    </row>
    <row r="142" spans="2:65" s="1" customFormat="1" ht="16.5" customHeight="1" x14ac:dyDescent="0.2">
      <c r="B142" s="31"/>
      <c r="C142" s="126" t="s">
        <v>270</v>
      </c>
      <c r="D142" s="126" t="s">
        <v>124</v>
      </c>
      <c r="E142" s="127" t="s">
        <v>1209</v>
      </c>
      <c r="F142" s="128" t="s">
        <v>1210</v>
      </c>
      <c r="G142" s="129" t="s">
        <v>1106</v>
      </c>
      <c r="H142" s="130">
        <v>1</v>
      </c>
      <c r="I142" s="131"/>
      <c r="J142" s="130">
        <f>ROUND(I142*H142,2)</f>
        <v>0</v>
      </c>
      <c r="K142" s="128" t="s">
        <v>128</v>
      </c>
      <c r="L142" s="31"/>
      <c r="M142" s="132" t="s">
        <v>19</v>
      </c>
      <c r="N142" s="133" t="s">
        <v>44</v>
      </c>
      <c r="P142" s="134">
        <f>O142*H142</f>
        <v>0</v>
      </c>
      <c r="Q142" s="134">
        <v>0</v>
      </c>
      <c r="R142" s="134">
        <f>Q142*H142</f>
        <v>0</v>
      </c>
      <c r="S142" s="134">
        <v>0</v>
      </c>
      <c r="T142" s="135">
        <f>S142*H142</f>
        <v>0</v>
      </c>
      <c r="AR142" s="136" t="s">
        <v>1107</v>
      </c>
      <c r="AT142" s="136" t="s">
        <v>124</v>
      </c>
      <c r="AU142" s="136" t="s">
        <v>82</v>
      </c>
      <c r="AY142" s="16" t="s">
        <v>122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6" t="s">
        <v>12</v>
      </c>
      <c r="BK142" s="137">
        <f>ROUND(I142*H142,2)</f>
        <v>0</v>
      </c>
      <c r="BL142" s="16" t="s">
        <v>1107</v>
      </c>
      <c r="BM142" s="136" t="s">
        <v>1211</v>
      </c>
    </row>
    <row r="143" spans="2:65" s="1" customFormat="1" x14ac:dyDescent="0.2">
      <c r="B143" s="31"/>
      <c r="D143" s="138" t="s">
        <v>131</v>
      </c>
      <c r="F143" s="139" t="s">
        <v>1212</v>
      </c>
      <c r="I143" s="140"/>
      <c r="L143" s="31"/>
      <c r="M143" s="165"/>
      <c r="N143" s="166"/>
      <c r="O143" s="166"/>
      <c r="P143" s="166"/>
      <c r="Q143" s="166"/>
      <c r="R143" s="166"/>
      <c r="S143" s="166"/>
      <c r="T143" s="167"/>
      <c r="AT143" s="16" t="s">
        <v>131</v>
      </c>
      <c r="AU143" s="16" t="s">
        <v>82</v>
      </c>
    </row>
    <row r="144" spans="2:65" s="1" customFormat="1" ht="6.95" customHeight="1" x14ac:dyDescent="0.2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31"/>
    </row>
  </sheetData>
  <sheetProtection algorithmName="SHA-512" hashValue="Zt92/1uXGRGKGosHRPinXzZ/9Q8PVkKvqq9e0eEJiu4yJ1R/ZNwaorF84XnzA0rcWn+FYm00ssiVSExvw1yTEQ==" saltValue="ccdkOvTp7wMh1e/AvNDdYG3tEiaYB3ekd5X8mtQoNtG4X/m+LboG4W+5alX+01PmvswXzEvZ7IG2qNjVhSCqqw==" spinCount="100000" sheet="1" objects="1" scenarios="1" formatColumns="0" formatRows="0" autoFilter="0"/>
  <autoFilter ref="C84:K143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1" r:id="rId2"/>
    <hyperlink ref="F93" r:id="rId3"/>
    <hyperlink ref="F95" r:id="rId4"/>
    <hyperlink ref="F97" r:id="rId5"/>
    <hyperlink ref="F100" r:id="rId6"/>
    <hyperlink ref="F103" r:id="rId7"/>
    <hyperlink ref="F106" r:id="rId8"/>
    <hyperlink ref="F109" r:id="rId9"/>
    <hyperlink ref="F112" r:id="rId10"/>
    <hyperlink ref="F116" r:id="rId11"/>
    <hyperlink ref="F118" r:id="rId12"/>
    <hyperlink ref="F120" r:id="rId13"/>
    <hyperlink ref="F122" r:id="rId14"/>
    <hyperlink ref="F124" r:id="rId15"/>
    <hyperlink ref="F126" r:id="rId16"/>
    <hyperlink ref="F128" r:id="rId17"/>
    <hyperlink ref="F130" r:id="rId18"/>
    <hyperlink ref="F133" r:id="rId19"/>
    <hyperlink ref="F137" r:id="rId20"/>
    <hyperlink ref="F139" r:id="rId21"/>
    <hyperlink ref="F143" r:id="rId22"/>
  </hyperlinks>
  <pageMargins left="0.39374999999999999" right="0.39374999999999999" top="0.39374999999999999" bottom="0.39374999999999999" header="0" footer="0"/>
  <pageSetup paperSize="9" scale="76" fitToHeight="100" orientation="portrait" blackAndWhite="1" r:id="rId23"/>
  <headerFooter>
    <oddFooter>&amp;CStrana &amp;P z &amp;N</oddFooter>
  </headerFooter>
  <rowBreaks count="1" manualBreakCount="1">
    <brk id="130" min="2" max="10" man="1"/>
  </rowBreaks>
  <drawing r:id="rId2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1.25" x14ac:dyDescent="0.2"/>
  <cols>
    <col min="1" max="1" width="8.33203125" style="169" customWidth="1"/>
    <col min="2" max="2" width="1.6640625" style="169" customWidth="1"/>
    <col min="3" max="4" width="5" style="169" customWidth="1"/>
    <col min="5" max="5" width="11.6640625" style="169" customWidth="1"/>
    <col min="6" max="6" width="9.1640625" style="169" customWidth="1"/>
    <col min="7" max="7" width="5" style="169" customWidth="1"/>
    <col min="8" max="8" width="77.83203125" style="169" customWidth="1"/>
    <col min="9" max="10" width="20" style="169" customWidth="1"/>
    <col min="11" max="11" width="1.6640625" style="169" customWidth="1"/>
  </cols>
  <sheetData>
    <row r="1" spans="2:11" customFormat="1" ht="37.5" customHeight="1" x14ac:dyDescent="0.2"/>
    <row r="2" spans="2:11" customFormat="1" ht="7.5" customHeight="1" x14ac:dyDescent="0.2">
      <c r="B2" s="170"/>
      <c r="C2" s="171"/>
      <c r="D2" s="171"/>
      <c r="E2" s="171"/>
      <c r="F2" s="171"/>
      <c r="G2" s="171"/>
      <c r="H2" s="171"/>
      <c r="I2" s="171"/>
      <c r="J2" s="171"/>
      <c r="K2" s="172"/>
    </row>
    <row r="3" spans="2:11" s="14" customFormat="1" ht="45" customHeight="1" x14ac:dyDescent="0.2">
      <c r="B3" s="173"/>
      <c r="C3" s="297" t="s">
        <v>1213</v>
      </c>
      <c r="D3" s="297"/>
      <c r="E3" s="297"/>
      <c r="F3" s="297"/>
      <c r="G3" s="297"/>
      <c r="H3" s="297"/>
      <c r="I3" s="297"/>
      <c r="J3" s="297"/>
      <c r="K3" s="174"/>
    </row>
    <row r="4" spans="2:11" customFormat="1" ht="25.5" customHeight="1" x14ac:dyDescent="0.3">
      <c r="B4" s="175"/>
      <c r="C4" s="302" t="s">
        <v>1214</v>
      </c>
      <c r="D4" s="302"/>
      <c r="E4" s="302"/>
      <c r="F4" s="302"/>
      <c r="G4" s="302"/>
      <c r="H4" s="302"/>
      <c r="I4" s="302"/>
      <c r="J4" s="302"/>
      <c r="K4" s="176"/>
    </row>
    <row r="5" spans="2:11" customFormat="1" ht="5.25" customHeight="1" x14ac:dyDescent="0.2">
      <c r="B5" s="175"/>
      <c r="C5" s="177"/>
      <c r="D5" s="177"/>
      <c r="E5" s="177"/>
      <c r="F5" s="177"/>
      <c r="G5" s="177"/>
      <c r="H5" s="177"/>
      <c r="I5" s="177"/>
      <c r="J5" s="177"/>
      <c r="K5" s="176"/>
    </row>
    <row r="6" spans="2:11" customFormat="1" ht="15" customHeight="1" x14ac:dyDescent="0.2">
      <c r="B6" s="175"/>
      <c r="C6" s="301" t="s">
        <v>1215</v>
      </c>
      <c r="D6" s="301"/>
      <c r="E6" s="301"/>
      <c r="F6" s="301"/>
      <c r="G6" s="301"/>
      <c r="H6" s="301"/>
      <c r="I6" s="301"/>
      <c r="J6" s="301"/>
      <c r="K6" s="176"/>
    </row>
    <row r="7" spans="2:11" customFormat="1" ht="15" customHeight="1" x14ac:dyDescent="0.2">
      <c r="B7" s="179"/>
      <c r="C7" s="301" t="s">
        <v>1216</v>
      </c>
      <c r="D7" s="301"/>
      <c r="E7" s="301"/>
      <c r="F7" s="301"/>
      <c r="G7" s="301"/>
      <c r="H7" s="301"/>
      <c r="I7" s="301"/>
      <c r="J7" s="301"/>
      <c r="K7" s="176"/>
    </row>
    <row r="8" spans="2:11" customFormat="1" ht="12.75" customHeight="1" x14ac:dyDescent="0.2">
      <c r="B8" s="179"/>
      <c r="C8" s="178"/>
      <c r="D8" s="178"/>
      <c r="E8" s="178"/>
      <c r="F8" s="178"/>
      <c r="G8" s="178"/>
      <c r="H8" s="178"/>
      <c r="I8" s="178"/>
      <c r="J8" s="178"/>
      <c r="K8" s="176"/>
    </row>
    <row r="9" spans="2:11" customFormat="1" ht="15" customHeight="1" x14ac:dyDescent="0.2">
      <c r="B9" s="179"/>
      <c r="C9" s="301" t="s">
        <v>1217</v>
      </c>
      <c r="D9" s="301"/>
      <c r="E9" s="301"/>
      <c r="F9" s="301"/>
      <c r="G9" s="301"/>
      <c r="H9" s="301"/>
      <c r="I9" s="301"/>
      <c r="J9" s="301"/>
      <c r="K9" s="176"/>
    </row>
    <row r="10" spans="2:11" customFormat="1" ht="15" customHeight="1" x14ac:dyDescent="0.2">
      <c r="B10" s="179"/>
      <c r="C10" s="178"/>
      <c r="D10" s="301" t="s">
        <v>1218</v>
      </c>
      <c r="E10" s="301"/>
      <c r="F10" s="301"/>
      <c r="G10" s="301"/>
      <c r="H10" s="301"/>
      <c r="I10" s="301"/>
      <c r="J10" s="301"/>
      <c r="K10" s="176"/>
    </row>
    <row r="11" spans="2:11" customFormat="1" ht="15" customHeight="1" x14ac:dyDescent="0.2">
      <c r="B11" s="179"/>
      <c r="C11" s="180"/>
      <c r="D11" s="301" t="s">
        <v>1219</v>
      </c>
      <c r="E11" s="301"/>
      <c r="F11" s="301"/>
      <c r="G11" s="301"/>
      <c r="H11" s="301"/>
      <c r="I11" s="301"/>
      <c r="J11" s="301"/>
      <c r="K11" s="176"/>
    </row>
    <row r="12" spans="2:11" customFormat="1" ht="15" customHeight="1" x14ac:dyDescent="0.2">
      <c r="B12" s="179"/>
      <c r="C12" s="180"/>
      <c r="D12" s="178"/>
      <c r="E12" s="178"/>
      <c r="F12" s="178"/>
      <c r="G12" s="178"/>
      <c r="H12" s="178"/>
      <c r="I12" s="178"/>
      <c r="J12" s="178"/>
      <c r="K12" s="176"/>
    </row>
    <row r="13" spans="2:11" customFormat="1" ht="15" customHeight="1" x14ac:dyDescent="0.2">
      <c r="B13" s="179"/>
      <c r="C13" s="180"/>
      <c r="D13" s="181" t="s">
        <v>1220</v>
      </c>
      <c r="E13" s="178"/>
      <c r="F13" s="178"/>
      <c r="G13" s="178"/>
      <c r="H13" s="178"/>
      <c r="I13" s="178"/>
      <c r="J13" s="178"/>
      <c r="K13" s="176"/>
    </row>
    <row r="14" spans="2:11" customFormat="1" ht="12.75" customHeight="1" x14ac:dyDescent="0.2">
      <c r="B14" s="179"/>
      <c r="C14" s="180"/>
      <c r="D14" s="180"/>
      <c r="E14" s="180"/>
      <c r="F14" s="180"/>
      <c r="G14" s="180"/>
      <c r="H14" s="180"/>
      <c r="I14" s="180"/>
      <c r="J14" s="180"/>
      <c r="K14" s="176"/>
    </row>
    <row r="15" spans="2:11" customFormat="1" ht="15" customHeight="1" x14ac:dyDescent="0.2">
      <c r="B15" s="179"/>
      <c r="C15" s="180"/>
      <c r="D15" s="301" t="s">
        <v>1221</v>
      </c>
      <c r="E15" s="301"/>
      <c r="F15" s="301"/>
      <c r="G15" s="301"/>
      <c r="H15" s="301"/>
      <c r="I15" s="301"/>
      <c r="J15" s="301"/>
      <c r="K15" s="176"/>
    </row>
    <row r="16" spans="2:11" customFormat="1" ht="15" customHeight="1" x14ac:dyDescent="0.2">
      <c r="B16" s="179"/>
      <c r="C16" s="180"/>
      <c r="D16" s="301" t="s">
        <v>1222</v>
      </c>
      <c r="E16" s="301"/>
      <c r="F16" s="301"/>
      <c r="G16" s="301"/>
      <c r="H16" s="301"/>
      <c r="I16" s="301"/>
      <c r="J16" s="301"/>
      <c r="K16" s="176"/>
    </row>
    <row r="17" spans="2:11" customFormat="1" ht="15" customHeight="1" x14ac:dyDescent="0.2">
      <c r="B17" s="179"/>
      <c r="C17" s="180"/>
      <c r="D17" s="301" t="s">
        <v>1223</v>
      </c>
      <c r="E17" s="301"/>
      <c r="F17" s="301"/>
      <c r="G17" s="301"/>
      <c r="H17" s="301"/>
      <c r="I17" s="301"/>
      <c r="J17" s="301"/>
      <c r="K17" s="176"/>
    </row>
    <row r="18" spans="2:11" customFormat="1" ht="15" customHeight="1" x14ac:dyDescent="0.2">
      <c r="B18" s="179"/>
      <c r="C18" s="180"/>
      <c r="D18" s="180"/>
      <c r="E18" s="182" t="s">
        <v>80</v>
      </c>
      <c r="F18" s="301" t="s">
        <v>1224</v>
      </c>
      <c r="G18" s="301"/>
      <c r="H18" s="301"/>
      <c r="I18" s="301"/>
      <c r="J18" s="301"/>
      <c r="K18" s="176"/>
    </row>
    <row r="19" spans="2:11" customFormat="1" ht="15" customHeight="1" x14ac:dyDescent="0.2">
      <c r="B19" s="179"/>
      <c r="C19" s="180"/>
      <c r="D19" s="180"/>
      <c r="E19" s="182" t="s">
        <v>1225</v>
      </c>
      <c r="F19" s="301" t="s">
        <v>1226</v>
      </c>
      <c r="G19" s="301"/>
      <c r="H19" s="301"/>
      <c r="I19" s="301"/>
      <c r="J19" s="301"/>
      <c r="K19" s="176"/>
    </row>
    <row r="20" spans="2:11" customFormat="1" ht="15" customHeight="1" x14ac:dyDescent="0.2">
      <c r="B20" s="179"/>
      <c r="C20" s="180"/>
      <c r="D20" s="180"/>
      <c r="E20" s="182" t="s">
        <v>1227</v>
      </c>
      <c r="F20" s="301" t="s">
        <v>1228</v>
      </c>
      <c r="G20" s="301"/>
      <c r="H20" s="301"/>
      <c r="I20" s="301"/>
      <c r="J20" s="301"/>
      <c r="K20" s="176"/>
    </row>
    <row r="21" spans="2:11" customFormat="1" ht="15" customHeight="1" x14ac:dyDescent="0.2">
      <c r="B21" s="179"/>
      <c r="C21" s="180"/>
      <c r="D21" s="180"/>
      <c r="E21" s="182" t="s">
        <v>1229</v>
      </c>
      <c r="F21" s="301" t="s">
        <v>1230</v>
      </c>
      <c r="G21" s="301"/>
      <c r="H21" s="301"/>
      <c r="I21" s="301"/>
      <c r="J21" s="301"/>
      <c r="K21" s="176"/>
    </row>
    <row r="22" spans="2:11" customFormat="1" ht="15" customHeight="1" x14ac:dyDescent="0.2">
      <c r="B22" s="179"/>
      <c r="C22" s="180"/>
      <c r="D22" s="180"/>
      <c r="E22" s="182" t="s">
        <v>1231</v>
      </c>
      <c r="F22" s="301" t="s">
        <v>1232</v>
      </c>
      <c r="G22" s="301"/>
      <c r="H22" s="301"/>
      <c r="I22" s="301"/>
      <c r="J22" s="301"/>
      <c r="K22" s="176"/>
    </row>
    <row r="23" spans="2:11" customFormat="1" ht="15" customHeight="1" x14ac:dyDescent="0.2">
      <c r="B23" s="179"/>
      <c r="C23" s="180"/>
      <c r="D23" s="180"/>
      <c r="E23" s="182" t="s">
        <v>1233</v>
      </c>
      <c r="F23" s="301" t="s">
        <v>1234</v>
      </c>
      <c r="G23" s="301"/>
      <c r="H23" s="301"/>
      <c r="I23" s="301"/>
      <c r="J23" s="301"/>
      <c r="K23" s="176"/>
    </row>
    <row r="24" spans="2:11" customFormat="1" ht="12.75" customHeight="1" x14ac:dyDescent="0.2">
      <c r="B24" s="179"/>
      <c r="C24" s="180"/>
      <c r="D24" s="180"/>
      <c r="E24" s="180"/>
      <c r="F24" s="180"/>
      <c r="G24" s="180"/>
      <c r="H24" s="180"/>
      <c r="I24" s="180"/>
      <c r="J24" s="180"/>
      <c r="K24" s="176"/>
    </row>
    <row r="25" spans="2:11" customFormat="1" ht="15" customHeight="1" x14ac:dyDescent="0.2">
      <c r="B25" s="179"/>
      <c r="C25" s="301" t="s">
        <v>1235</v>
      </c>
      <c r="D25" s="301"/>
      <c r="E25" s="301"/>
      <c r="F25" s="301"/>
      <c r="G25" s="301"/>
      <c r="H25" s="301"/>
      <c r="I25" s="301"/>
      <c r="J25" s="301"/>
      <c r="K25" s="176"/>
    </row>
    <row r="26" spans="2:11" customFormat="1" ht="15" customHeight="1" x14ac:dyDescent="0.2">
      <c r="B26" s="179"/>
      <c r="C26" s="301" t="s">
        <v>1236</v>
      </c>
      <c r="D26" s="301"/>
      <c r="E26" s="301"/>
      <c r="F26" s="301"/>
      <c r="G26" s="301"/>
      <c r="H26" s="301"/>
      <c r="I26" s="301"/>
      <c r="J26" s="301"/>
      <c r="K26" s="176"/>
    </row>
    <row r="27" spans="2:11" customFormat="1" ht="15" customHeight="1" x14ac:dyDescent="0.2">
      <c r="B27" s="179"/>
      <c r="C27" s="178"/>
      <c r="D27" s="301" t="s">
        <v>1237</v>
      </c>
      <c r="E27" s="301"/>
      <c r="F27" s="301"/>
      <c r="G27" s="301"/>
      <c r="H27" s="301"/>
      <c r="I27" s="301"/>
      <c r="J27" s="301"/>
      <c r="K27" s="176"/>
    </row>
    <row r="28" spans="2:11" customFormat="1" ht="15" customHeight="1" x14ac:dyDescent="0.2">
      <c r="B28" s="179"/>
      <c r="C28" s="180"/>
      <c r="D28" s="301" t="s">
        <v>1238</v>
      </c>
      <c r="E28" s="301"/>
      <c r="F28" s="301"/>
      <c r="G28" s="301"/>
      <c r="H28" s="301"/>
      <c r="I28" s="301"/>
      <c r="J28" s="301"/>
      <c r="K28" s="176"/>
    </row>
    <row r="29" spans="2:11" customFormat="1" ht="12.75" customHeight="1" x14ac:dyDescent="0.2">
      <c r="B29" s="179"/>
      <c r="C29" s="180"/>
      <c r="D29" s="180"/>
      <c r="E29" s="180"/>
      <c r="F29" s="180"/>
      <c r="G29" s="180"/>
      <c r="H29" s="180"/>
      <c r="I29" s="180"/>
      <c r="J29" s="180"/>
      <c r="K29" s="176"/>
    </row>
    <row r="30" spans="2:11" customFormat="1" ht="15" customHeight="1" x14ac:dyDescent="0.2">
      <c r="B30" s="179"/>
      <c r="C30" s="180"/>
      <c r="D30" s="301" t="s">
        <v>1239</v>
      </c>
      <c r="E30" s="301"/>
      <c r="F30" s="301"/>
      <c r="G30" s="301"/>
      <c r="H30" s="301"/>
      <c r="I30" s="301"/>
      <c r="J30" s="301"/>
      <c r="K30" s="176"/>
    </row>
    <row r="31" spans="2:11" customFormat="1" ht="15" customHeight="1" x14ac:dyDescent="0.2">
      <c r="B31" s="179"/>
      <c r="C31" s="180"/>
      <c r="D31" s="301" t="s">
        <v>1240</v>
      </c>
      <c r="E31" s="301"/>
      <c r="F31" s="301"/>
      <c r="G31" s="301"/>
      <c r="H31" s="301"/>
      <c r="I31" s="301"/>
      <c r="J31" s="301"/>
      <c r="K31" s="176"/>
    </row>
    <row r="32" spans="2:11" customFormat="1" ht="12.75" customHeight="1" x14ac:dyDescent="0.2">
      <c r="B32" s="179"/>
      <c r="C32" s="180"/>
      <c r="D32" s="180"/>
      <c r="E32" s="180"/>
      <c r="F32" s="180"/>
      <c r="G32" s="180"/>
      <c r="H32" s="180"/>
      <c r="I32" s="180"/>
      <c r="J32" s="180"/>
      <c r="K32" s="176"/>
    </row>
    <row r="33" spans="2:11" customFormat="1" ht="15" customHeight="1" x14ac:dyDescent="0.2">
      <c r="B33" s="179"/>
      <c r="C33" s="180"/>
      <c r="D33" s="301" t="s">
        <v>1241</v>
      </c>
      <c r="E33" s="301"/>
      <c r="F33" s="301"/>
      <c r="G33" s="301"/>
      <c r="H33" s="301"/>
      <c r="I33" s="301"/>
      <c r="J33" s="301"/>
      <c r="K33" s="176"/>
    </row>
    <row r="34" spans="2:11" customFormat="1" ht="15" customHeight="1" x14ac:dyDescent="0.2">
      <c r="B34" s="179"/>
      <c r="C34" s="180"/>
      <c r="D34" s="301" t="s">
        <v>1242</v>
      </c>
      <c r="E34" s="301"/>
      <c r="F34" s="301"/>
      <c r="G34" s="301"/>
      <c r="H34" s="301"/>
      <c r="I34" s="301"/>
      <c r="J34" s="301"/>
      <c r="K34" s="176"/>
    </row>
    <row r="35" spans="2:11" customFormat="1" ht="15" customHeight="1" x14ac:dyDescent="0.2">
      <c r="B35" s="179"/>
      <c r="C35" s="180"/>
      <c r="D35" s="301" t="s">
        <v>1243</v>
      </c>
      <c r="E35" s="301"/>
      <c r="F35" s="301"/>
      <c r="G35" s="301"/>
      <c r="H35" s="301"/>
      <c r="I35" s="301"/>
      <c r="J35" s="301"/>
      <c r="K35" s="176"/>
    </row>
    <row r="36" spans="2:11" customFormat="1" ht="15" customHeight="1" x14ac:dyDescent="0.2">
      <c r="B36" s="179"/>
      <c r="C36" s="180"/>
      <c r="D36" s="178"/>
      <c r="E36" s="181" t="s">
        <v>108</v>
      </c>
      <c r="F36" s="178"/>
      <c r="G36" s="301" t="s">
        <v>1244</v>
      </c>
      <c r="H36" s="301"/>
      <c r="I36" s="301"/>
      <c r="J36" s="301"/>
      <c r="K36" s="176"/>
    </row>
    <row r="37" spans="2:11" customFormat="1" ht="30.75" customHeight="1" x14ac:dyDescent="0.2">
      <c r="B37" s="179"/>
      <c r="C37" s="180"/>
      <c r="D37" s="178"/>
      <c r="E37" s="181" t="s">
        <v>1245</v>
      </c>
      <c r="F37" s="178"/>
      <c r="G37" s="301" t="s">
        <v>1246</v>
      </c>
      <c r="H37" s="301"/>
      <c r="I37" s="301"/>
      <c r="J37" s="301"/>
      <c r="K37" s="176"/>
    </row>
    <row r="38" spans="2:11" customFormat="1" ht="15" customHeight="1" x14ac:dyDescent="0.2">
      <c r="B38" s="179"/>
      <c r="C38" s="180"/>
      <c r="D38" s="178"/>
      <c r="E38" s="181" t="s">
        <v>54</v>
      </c>
      <c r="F38" s="178"/>
      <c r="G38" s="301" t="s">
        <v>1247</v>
      </c>
      <c r="H38" s="301"/>
      <c r="I38" s="301"/>
      <c r="J38" s="301"/>
      <c r="K38" s="176"/>
    </row>
    <row r="39" spans="2:11" customFormat="1" ht="15" customHeight="1" x14ac:dyDescent="0.2">
      <c r="B39" s="179"/>
      <c r="C39" s="180"/>
      <c r="D39" s="178"/>
      <c r="E39" s="181" t="s">
        <v>55</v>
      </c>
      <c r="F39" s="178"/>
      <c r="G39" s="301" t="s">
        <v>1248</v>
      </c>
      <c r="H39" s="301"/>
      <c r="I39" s="301"/>
      <c r="J39" s="301"/>
      <c r="K39" s="176"/>
    </row>
    <row r="40" spans="2:11" customFormat="1" ht="15" customHeight="1" x14ac:dyDescent="0.2">
      <c r="B40" s="179"/>
      <c r="C40" s="180"/>
      <c r="D40" s="178"/>
      <c r="E40" s="181" t="s">
        <v>109</v>
      </c>
      <c r="F40" s="178"/>
      <c r="G40" s="301" t="s">
        <v>1249</v>
      </c>
      <c r="H40" s="301"/>
      <c r="I40" s="301"/>
      <c r="J40" s="301"/>
      <c r="K40" s="176"/>
    </row>
    <row r="41" spans="2:11" customFormat="1" ht="15" customHeight="1" x14ac:dyDescent="0.2">
      <c r="B41" s="179"/>
      <c r="C41" s="180"/>
      <c r="D41" s="178"/>
      <c r="E41" s="181" t="s">
        <v>110</v>
      </c>
      <c r="F41" s="178"/>
      <c r="G41" s="301" t="s">
        <v>1250</v>
      </c>
      <c r="H41" s="301"/>
      <c r="I41" s="301"/>
      <c r="J41" s="301"/>
      <c r="K41" s="176"/>
    </row>
    <row r="42" spans="2:11" customFormat="1" ht="15" customHeight="1" x14ac:dyDescent="0.2">
      <c r="B42" s="179"/>
      <c r="C42" s="180"/>
      <c r="D42" s="178"/>
      <c r="E42" s="181" t="s">
        <v>1251</v>
      </c>
      <c r="F42" s="178"/>
      <c r="G42" s="301" t="s">
        <v>1252</v>
      </c>
      <c r="H42" s="301"/>
      <c r="I42" s="301"/>
      <c r="J42" s="301"/>
      <c r="K42" s="176"/>
    </row>
    <row r="43" spans="2:11" customFormat="1" ht="15" customHeight="1" x14ac:dyDescent="0.2">
      <c r="B43" s="179"/>
      <c r="C43" s="180"/>
      <c r="D43" s="178"/>
      <c r="E43" s="181"/>
      <c r="F43" s="178"/>
      <c r="G43" s="301" t="s">
        <v>1253</v>
      </c>
      <c r="H43" s="301"/>
      <c r="I43" s="301"/>
      <c r="J43" s="301"/>
      <c r="K43" s="176"/>
    </row>
    <row r="44" spans="2:11" customFormat="1" ht="15" customHeight="1" x14ac:dyDescent="0.2">
      <c r="B44" s="179"/>
      <c r="C44" s="180"/>
      <c r="D44" s="178"/>
      <c r="E44" s="181" t="s">
        <v>1254</v>
      </c>
      <c r="F44" s="178"/>
      <c r="G44" s="301" t="s">
        <v>1255</v>
      </c>
      <c r="H44" s="301"/>
      <c r="I44" s="301"/>
      <c r="J44" s="301"/>
      <c r="K44" s="176"/>
    </row>
    <row r="45" spans="2:11" customFormat="1" ht="15" customHeight="1" x14ac:dyDescent="0.2">
      <c r="B45" s="179"/>
      <c r="C45" s="180"/>
      <c r="D45" s="178"/>
      <c r="E45" s="181" t="s">
        <v>112</v>
      </c>
      <c r="F45" s="178"/>
      <c r="G45" s="301" t="s">
        <v>1256</v>
      </c>
      <c r="H45" s="301"/>
      <c r="I45" s="301"/>
      <c r="J45" s="301"/>
      <c r="K45" s="176"/>
    </row>
    <row r="46" spans="2:11" customFormat="1" ht="12.75" customHeight="1" x14ac:dyDescent="0.2">
      <c r="B46" s="179"/>
      <c r="C46" s="180"/>
      <c r="D46" s="178"/>
      <c r="E46" s="178"/>
      <c r="F46" s="178"/>
      <c r="G46" s="178"/>
      <c r="H46" s="178"/>
      <c r="I46" s="178"/>
      <c r="J46" s="178"/>
      <c r="K46" s="176"/>
    </row>
    <row r="47" spans="2:11" customFormat="1" ht="15" customHeight="1" x14ac:dyDescent="0.2">
      <c r="B47" s="179"/>
      <c r="C47" s="180"/>
      <c r="D47" s="301" t="s">
        <v>1257</v>
      </c>
      <c r="E47" s="301"/>
      <c r="F47" s="301"/>
      <c r="G47" s="301"/>
      <c r="H47" s="301"/>
      <c r="I47" s="301"/>
      <c r="J47" s="301"/>
      <c r="K47" s="176"/>
    </row>
    <row r="48" spans="2:11" customFormat="1" ht="15" customHeight="1" x14ac:dyDescent="0.2">
      <c r="B48" s="179"/>
      <c r="C48" s="180"/>
      <c r="D48" s="180"/>
      <c r="E48" s="301" t="s">
        <v>1258</v>
      </c>
      <c r="F48" s="301"/>
      <c r="G48" s="301"/>
      <c r="H48" s="301"/>
      <c r="I48" s="301"/>
      <c r="J48" s="301"/>
      <c r="K48" s="176"/>
    </row>
    <row r="49" spans="2:11" customFormat="1" ht="15" customHeight="1" x14ac:dyDescent="0.2">
      <c r="B49" s="179"/>
      <c r="C49" s="180"/>
      <c r="D49" s="180"/>
      <c r="E49" s="301" t="s">
        <v>1259</v>
      </c>
      <c r="F49" s="301"/>
      <c r="G49" s="301"/>
      <c r="H49" s="301"/>
      <c r="I49" s="301"/>
      <c r="J49" s="301"/>
      <c r="K49" s="176"/>
    </row>
    <row r="50" spans="2:11" customFormat="1" ht="15" customHeight="1" x14ac:dyDescent="0.2">
      <c r="B50" s="179"/>
      <c r="C50" s="180"/>
      <c r="D50" s="180"/>
      <c r="E50" s="301" t="s">
        <v>1260</v>
      </c>
      <c r="F50" s="301"/>
      <c r="G50" s="301"/>
      <c r="H50" s="301"/>
      <c r="I50" s="301"/>
      <c r="J50" s="301"/>
      <c r="K50" s="176"/>
    </row>
    <row r="51" spans="2:11" customFormat="1" ht="15" customHeight="1" x14ac:dyDescent="0.2">
      <c r="B51" s="179"/>
      <c r="C51" s="180"/>
      <c r="D51" s="301" t="s">
        <v>1261</v>
      </c>
      <c r="E51" s="301"/>
      <c r="F51" s="301"/>
      <c r="G51" s="301"/>
      <c r="H51" s="301"/>
      <c r="I51" s="301"/>
      <c r="J51" s="301"/>
      <c r="K51" s="176"/>
    </row>
    <row r="52" spans="2:11" customFormat="1" ht="25.5" customHeight="1" x14ac:dyDescent="0.3">
      <c r="B52" s="175"/>
      <c r="C52" s="302" t="s">
        <v>1262</v>
      </c>
      <c r="D52" s="302"/>
      <c r="E52" s="302"/>
      <c r="F52" s="302"/>
      <c r="G52" s="302"/>
      <c r="H52" s="302"/>
      <c r="I52" s="302"/>
      <c r="J52" s="302"/>
      <c r="K52" s="176"/>
    </row>
    <row r="53" spans="2:11" customFormat="1" ht="5.25" customHeight="1" x14ac:dyDescent="0.2">
      <c r="B53" s="175"/>
      <c r="C53" s="177"/>
      <c r="D53" s="177"/>
      <c r="E53" s="177"/>
      <c r="F53" s="177"/>
      <c r="G53" s="177"/>
      <c r="H53" s="177"/>
      <c r="I53" s="177"/>
      <c r="J53" s="177"/>
      <c r="K53" s="176"/>
    </row>
    <row r="54" spans="2:11" customFormat="1" ht="15" customHeight="1" x14ac:dyDescent="0.2">
      <c r="B54" s="175"/>
      <c r="C54" s="301" t="s">
        <v>1263</v>
      </c>
      <c r="D54" s="301"/>
      <c r="E54" s="301"/>
      <c r="F54" s="301"/>
      <c r="G54" s="301"/>
      <c r="H54" s="301"/>
      <c r="I54" s="301"/>
      <c r="J54" s="301"/>
      <c r="K54" s="176"/>
    </row>
    <row r="55" spans="2:11" customFormat="1" ht="15" customHeight="1" x14ac:dyDescent="0.2">
      <c r="B55" s="175"/>
      <c r="C55" s="301" t="s">
        <v>1264</v>
      </c>
      <c r="D55" s="301"/>
      <c r="E55" s="301"/>
      <c r="F55" s="301"/>
      <c r="G55" s="301"/>
      <c r="H55" s="301"/>
      <c r="I55" s="301"/>
      <c r="J55" s="301"/>
      <c r="K55" s="176"/>
    </row>
    <row r="56" spans="2:11" customFormat="1" ht="12.75" customHeight="1" x14ac:dyDescent="0.2">
      <c r="B56" s="175"/>
      <c r="C56" s="178"/>
      <c r="D56" s="178"/>
      <c r="E56" s="178"/>
      <c r="F56" s="178"/>
      <c r="G56" s="178"/>
      <c r="H56" s="178"/>
      <c r="I56" s="178"/>
      <c r="J56" s="178"/>
      <c r="K56" s="176"/>
    </row>
    <row r="57" spans="2:11" customFormat="1" ht="15" customHeight="1" x14ac:dyDescent="0.2">
      <c r="B57" s="175"/>
      <c r="C57" s="301" t="s">
        <v>1265</v>
      </c>
      <c r="D57" s="301"/>
      <c r="E57" s="301"/>
      <c r="F57" s="301"/>
      <c r="G57" s="301"/>
      <c r="H57" s="301"/>
      <c r="I57" s="301"/>
      <c r="J57" s="301"/>
      <c r="K57" s="176"/>
    </row>
    <row r="58" spans="2:11" customFormat="1" ht="15" customHeight="1" x14ac:dyDescent="0.2">
      <c r="B58" s="175"/>
      <c r="C58" s="180"/>
      <c r="D58" s="301" t="s">
        <v>1266</v>
      </c>
      <c r="E58" s="301"/>
      <c r="F58" s="301"/>
      <c r="G58" s="301"/>
      <c r="H58" s="301"/>
      <c r="I58" s="301"/>
      <c r="J58" s="301"/>
      <c r="K58" s="176"/>
    </row>
    <row r="59" spans="2:11" customFormat="1" ht="15" customHeight="1" x14ac:dyDescent="0.2">
      <c r="B59" s="175"/>
      <c r="C59" s="180"/>
      <c r="D59" s="301" t="s">
        <v>1267</v>
      </c>
      <c r="E59" s="301"/>
      <c r="F59" s="301"/>
      <c r="G59" s="301"/>
      <c r="H59" s="301"/>
      <c r="I59" s="301"/>
      <c r="J59" s="301"/>
      <c r="K59" s="176"/>
    </row>
    <row r="60" spans="2:11" customFormat="1" ht="15" customHeight="1" x14ac:dyDescent="0.2">
      <c r="B60" s="175"/>
      <c r="C60" s="180"/>
      <c r="D60" s="301" t="s">
        <v>1268</v>
      </c>
      <c r="E60" s="301"/>
      <c r="F60" s="301"/>
      <c r="G60" s="301"/>
      <c r="H60" s="301"/>
      <c r="I60" s="301"/>
      <c r="J60" s="301"/>
      <c r="K60" s="176"/>
    </row>
    <row r="61" spans="2:11" customFormat="1" ht="15" customHeight="1" x14ac:dyDescent="0.2">
      <c r="B61" s="175"/>
      <c r="C61" s="180"/>
      <c r="D61" s="301" t="s">
        <v>1269</v>
      </c>
      <c r="E61" s="301"/>
      <c r="F61" s="301"/>
      <c r="G61" s="301"/>
      <c r="H61" s="301"/>
      <c r="I61" s="301"/>
      <c r="J61" s="301"/>
      <c r="K61" s="176"/>
    </row>
    <row r="62" spans="2:11" customFormat="1" ht="15" customHeight="1" x14ac:dyDescent="0.2">
      <c r="B62" s="175"/>
      <c r="C62" s="180"/>
      <c r="D62" s="300" t="s">
        <v>1270</v>
      </c>
      <c r="E62" s="300"/>
      <c r="F62" s="300"/>
      <c r="G62" s="300"/>
      <c r="H62" s="300"/>
      <c r="I62" s="300"/>
      <c r="J62" s="300"/>
      <c r="K62" s="176"/>
    </row>
    <row r="63" spans="2:11" customFormat="1" ht="15" customHeight="1" x14ac:dyDescent="0.2">
      <c r="B63" s="175"/>
      <c r="C63" s="180"/>
      <c r="D63" s="301" t="s">
        <v>1271</v>
      </c>
      <c r="E63" s="301"/>
      <c r="F63" s="301"/>
      <c r="G63" s="301"/>
      <c r="H63" s="301"/>
      <c r="I63" s="301"/>
      <c r="J63" s="301"/>
      <c r="K63" s="176"/>
    </row>
    <row r="64" spans="2:11" customFormat="1" ht="12.75" customHeight="1" x14ac:dyDescent="0.2">
      <c r="B64" s="175"/>
      <c r="C64" s="180"/>
      <c r="D64" s="180"/>
      <c r="E64" s="183"/>
      <c r="F64" s="180"/>
      <c r="G64" s="180"/>
      <c r="H64" s="180"/>
      <c r="I64" s="180"/>
      <c r="J64" s="180"/>
      <c r="K64" s="176"/>
    </row>
    <row r="65" spans="2:11" customFormat="1" ht="15" customHeight="1" x14ac:dyDescent="0.2">
      <c r="B65" s="175"/>
      <c r="C65" s="180"/>
      <c r="D65" s="301" t="s">
        <v>1272</v>
      </c>
      <c r="E65" s="301"/>
      <c r="F65" s="301"/>
      <c r="G65" s="301"/>
      <c r="H65" s="301"/>
      <c r="I65" s="301"/>
      <c r="J65" s="301"/>
      <c r="K65" s="176"/>
    </row>
    <row r="66" spans="2:11" customFormat="1" ht="15" customHeight="1" x14ac:dyDescent="0.2">
      <c r="B66" s="175"/>
      <c r="C66" s="180"/>
      <c r="D66" s="300" t="s">
        <v>1273</v>
      </c>
      <c r="E66" s="300"/>
      <c r="F66" s="300"/>
      <c r="G66" s="300"/>
      <c r="H66" s="300"/>
      <c r="I66" s="300"/>
      <c r="J66" s="300"/>
      <c r="K66" s="176"/>
    </row>
    <row r="67" spans="2:11" customFormat="1" ht="15" customHeight="1" x14ac:dyDescent="0.2">
      <c r="B67" s="175"/>
      <c r="C67" s="180"/>
      <c r="D67" s="301" t="s">
        <v>1274</v>
      </c>
      <c r="E67" s="301"/>
      <c r="F67" s="301"/>
      <c r="G67" s="301"/>
      <c r="H67" s="301"/>
      <c r="I67" s="301"/>
      <c r="J67" s="301"/>
      <c r="K67" s="176"/>
    </row>
    <row r="68" spans="2:11" customFormat="1" ht="15" customHeight="1" x14ac:dyDescent="0.2">
      <c r="B68" s="175"/>
      <c r="C68" s="180"/>
      <c r="D68" s="301" t="s">
        <v>1275</v>
      </c>
      <c r="E68" s="301"/>
      <c r="F68" s="301"/>
      <c r="G68" s="301"/>
      <c r="H68" s="301"/>
      <c r="I68" s="301"/>
      <c r="J68" s="301"/>
      <c r="K68" s="176"/>
    </row>
    <row r="69" spans="2:11" customFormat="1" ht="15" customHeight="1" x14ac:dyDescent="0.2">
      <c r="B69" s="175"/>
      <c r="C69" s="180"/>
      <c r="D69" s="301" t="s">
        <v>1276</v>
      </c>
      <c r="E69" s="301"/>
      <c r="F69" s="301"/>
      <c r="G69" s="301"/>
      <c r="H69" s="301"/>
      <c r="I69" s="301"/>
      <c r="J69" s="301"/>
      <c r="K69" s="176"/>
    </row>
    <row r="70" spans="2:11" customFormat="1" ht="15" customHeight="1" x14ac:dyDescent="0.2">
      <c r="B70" s="175"/>
      <c r="C70" s="180"/>
      <c r="D70" s="301" t="s">
        <v>1277</v>
      </c>
      <c r="E70" s="301"/>
      <c r="F70" s="301"/>
      <c r="G70" s="301"/>
      <c r="H70" s="301"/>
      <c r="I70" s="301"/>
      <c r="J70" s="301"/>
      <c r="K70" s="176"/>
    </row>
    <row r="71" spans="2:11" customFormat="1" ht="12.75" customHeight="1" x14ac:dyDescent="0.2">
      <c r="B71" s="184"/>
      <c r="C71" s="185"/>
      <c r="D71" s="185"/>
      <c r="E71" s="185"/>
      <c r="F71" s="185"/>
      <c r="G71" s="185"/>
      <c r="H71" s="185"/>
      <c r="I71" s="185"/>
      <c r="J71" s="185"/>
      <c r="K71" s="186"/>
    </row>
    <row r="72" spans="2:11" customFormat="1" ht="18.75" customHeight="1" x14ac:dyDescent="0.2">
      <c r="B72" s="187"/>
      <c r="C72" s="187"/>
      <c r="D72" s="187"/>
      <c r="E72" s="187"/>
      <c r="F72" s="187"/>
      <c r="G72" s="187"/>
      <c r="H72" s="187"/>
      <c r="I72" s="187"/>
      <c r="J72" s="187"/>
      <c r="K72" s="188"/>
    </row>
    <row r="73" spans="2:11" customFormat="1" ht="18.75" customHeight="1" x14ac:dyDescent="0.2">
      <c r="B73" s="188"/>
      <c r="C73" s="188"/>
      <c r="D73" s="188"/>
      <c r="E73" s="188"/>
      <c r="F73" s="188"/>
      <c r="G73" s="188"/>
      <c r="H73" s="188"/>
      <c r="I73" s="188"/>
      <c r="J73" s="188"/>
      <c r="K73" s="188"/>
    </row>
    <row r="74" spans="2:11" customFormat="1" ht="7.5" customHeight="1" x14ac:dyDescent="0.2">
      <c r="B74" s="189"/>
      <c r="C74" s="190"/>
      <c r="D74" s="190"/>
      <c r="E74" s="190"/>
      <c r="F74" s="190"/>
      <c r="G74" s="190"/>
      <c r="H74" s="190"/>
      <c r="I74" s="190"/>
      <c r="J74" s="190"/>
      <c r="K74" s="191"/>
    </row>
    <row r="75" spans="2:11" customFormat="1" ht="45" customHeight="1" x14ac:dyDescent="0.2">
      <c r="B75" s="192"/>
      <c r="C75" s="299" t="s">
        <v>1278</v>
      </c>
      <c r="D75" s="299"/>
      <c r="E75" s="299"/>
      <c r="F75" s="299"/>
      <c r="G75" s="299"/>
      <c r="H75" s="299"/>
      <c r="I75" s="299"/>
      <c r="J75" s="299"/>
      <c r="K75" s="193"/>
    </row>
    <row r="76" spans="2:11" customFormat="1" ht="17.25" customHeight="1" x14ac:dyDescent="0.2">
      <c r="B76" s="192"/>
      <c r="C76" s="194" t="s">
        <v>1279</v>
      </c>
      <c r="D76" s="194"/>
      <c r="E76" s="194"/>
      <c r="F76" s="194" t="s">
        <v>1280</v>
      </c>
      <c r="G76" s="195"/>
      <c r="H76" s="194" t="s">
        <v>55</v>
      </c>
      <c r="I76" s="194" t="s">
        <v>58</v>
      </c>
      <c r="J76" s="194" t="s">
        <v>1281</v>
      </c>
      <c r="K76" s="193"/>
    </row>
    <row r="77" spans="2:11" customFormat="1" ht="17.25" customHeight="1" x14ac:dyDescent="0.2">
      <c r="B77" s="192"/>
      <c r="C77" s="196" t="s">
        <v>1282</v>
      </c>
      <c r="D77" s="196"/>
      <c r="E77" s="196"/>
      <c r="F77" s="197" t="s">
        <v>1283</v>
      </c>
      <c r="G77" s="198"/>
      <c r="H77" s="196"/>
      <c r="I77" s="196"/>
      <c r="J77" s="196" t="s">
        <v>1284</v>
      </c>
      <c r="K77" s="193"/>
    </row>
    <row r="78" spans="2:11" customFormat="1" ht="5.25" customHeight="1" x14ac:dyDescent="0.2">
      <c r="B78" s="192"/>
      <c r="C78" s="199"/>
      <c r="D78" s="199"/>
      <c r="E78" s="199"/>
      <c r="F78" s="199"/>
      <c r="G78" s="200"/>
      <c r="H78" s="199"/>
      <c r="I78" s="199"/>
      <c r="J78" s="199"/>
      <c r="K78" s="193"/>
    </row>
    <row r="79" spans="2:11" customFormat="1" ht="15" customHeight="1" x14ac:dyDescent="0.2">
      <c r="B79" s="192"/>
      <c r="C79" s="181" t="s">
        <v>54</v>
      </c>
      <c r="D79" s="201"/>
      <c r="E79" s="201"/>
      <c r="F79" s="202" t="s">
        <v>1285</v>
      </c>
      <c r="G79" s="203"/>
      <c r="H79" s="181" t="s">
        <v>1286</v>
      </c>
      <c r="I79" s="181" t="s">
        <v>1287</v>
      </c>
      <c r="J79" s="181">
        <v>20</v>
      </c>
      <c r="K79" s="193"/>
    </row>
    <row r="80" spans="2:11" customFormat="1" ht="15" customHeight="1" x14ac:dyDescent="0.2">
      <c r="B80" s="192"/>
      <c r="C80" s="181" t="s">
        <v>1288</v>
      </c>
      <c r="D80" s="181"/>
      <c r="E80" s="181"/>
      <c r="F80" s="202" t="s">
        <v>1285</v>
      </c>
      <c r="G80" s="203"/>
      <c r="H80" s="181" t="s">
        <v>1289</v>
      </c>
      <c r="I80" s="181" t="s">
        <v>1287</v>
      </c>
      <c r="J80" s="181">
        <v>120</v>
      </c>
      <c r="K80" s="193"/>
    </row>
    <row r="81" spans="2:11" customFormat="1" ht="15" customHeight="1" x14ac:dyDescent="0.2">
      <c r="B81" s="204"/>
      <c r="C81" s="181" t="s">
        <v>1290</v>
      </c>
      <c r="D81" s="181"/>
      <c r="E81" s="181"/>
      <c r="F81" s="202" t="s">
        <v>1291</v>
      </c>
      <c r="G81" s="203"/>
      <c r="H81" s="181" t="s">
        <v>1292</v>
      </c>
      <c r="I81" s="181" t="s">
        <v>1287</v>
      </c>
      <c r="J81" s="181">
        <v>50</v>
      </c>
      <c r="K81" s="193"/>
    </row>
    <row r="82" spans="2:11" customFormat="1" ht="15" customHeight="1" x14ac:dyDescent="0.2">
      <c r="B82" s="204"/>
      <c r="C82" s="181" t="s">
        <v>1293</v>
      </c>
      <c r="D82" s="181"/>
      <c r="E82" s="181"/>
      <c r="F82" s="202" t="s">
        <v>1285</v>
      </c>
      <c r="G82" s="203"/>
      <c r="H82" s="181" t="s">
        <v>1294</v>
      </c>
      <c r="I82" s="181" t="s">
        <v>1295</v>
      </c>
      <c r="J82" s="181"/>
      <c r="K82" s="193"/>
    </row>
    <row r="83" spans="2:11" customFormat="1" ht="15" customHeight="1" x14ac:dyDescent="0.2">
      <c r="B83" s="204"/>
      <c r="C83" s="181" t="s">
        <v>1296</v>
      </c>
      <c r="D83" s="181"/>
      <c r="E83" s="181"/>
      <c r="F83" s="202" t="s">
        <v>1291</v>
      </c>
      <c r="G83" s="181"/>
      <c r="H83" s="181" t="s">
        <v>1297</v>
      </c>
      <c r="I83" s="181" t="s">
        <v>1287</v>
      </c>
      <c r="J83" s="181">
        <v>15</v>
      </c>
      <c r="K83" s="193"/>
    </row>
    <row r="84" spans="2:11" customFormat="1" ht="15" customHeight="1" x14ac:dyDescent="0.2">
      <c r="B84" s="204"/>
      <c r="C84" s="181" t="s">
        <v>1298</v>
      </c>
      <c r="D84" s="181"/>
      <c r="E84" s="181"/>
      <c r="F84" s="202" t="s">
        <v>1291</v>
      </c>
      <c r="G84" s="181"/>
      <c r="H84" s="181" t="s">
        <v>1299</v>
      </c>
      <c r="I84" s="181" t="s">
        <v>1287</v>
      </c>
      <c r="J84" s="181">
        <v>15</v>
      </c>
      <c r="K84" s="193"/>
    </row>
    <row r="85" spans="2:11" customFormat="1" ht="15" customHeight="1" x14ac:dyDescent="0.2">
      <c r="B85" s="204"/>
      <c r="C85" s="181" t="s">
        <v>1300</v>
      </c>
      <c r="D85" s="181"/>
      <c r="E85" s="181"/>
      <c r="F85" s="202" t="s">
        <v>1291</v>
      </c>
      <c r="G85" s="181"/>
      <c r="H85" s="181" t="s">
        <v>1301</v>
      </c>
      <c r="I85" s="181" t="s">
        <v>1287</v>
      </c>
      <c r="J85" s="181">
        <v>20</v>
      </c>
      <c r="K85" s="193"/>
    </row>
    <row r="86" spans="2:11" customFormat="1" ht="15" customHeight="1" x14ac:dyDescent="0.2">
      <c r="B86" s="204"/>
      <c r="C86" s="181" t="s">
        <v>1302</v>
      </c>
      <c r="D86" s="181"/>
      <c r="E86" s="181"/>
      <c r="F86" s="202" t="s">
        <v>1291</v>
      </c>
      <c r="G86" s="181"/>
      <c r="H86" s="181" t="s">
        <v>1303</v>
      </c>
      <c r="I86" s="181" t="s">
        <v>1287</v>
      </c>
      <c r="J86" s="181">
        <v>20</v>
      </c>
      <c r="K86" s="193"/>
    </row>
    <row r="87" spans="2:11" customFormat="1" ht="15" customHeight="1" x14ac:dyDescent="0.2">
      <c r="B87" s="204"/>
      <c r="C87" s="181" t="s">
        <v>1304</v>
      </c>
      <c r="D87" s="181"/>
      <c r="E87" s="181"/>
      <c r="F87" s="202" t="s">
        <v>1291</v>
      </c>
      <c r="G87" s="203"/>
      <c r="H87" s="181" t="s">
        <v>1305</v>
      </c>
      <c r="I87" s="181" t="s">
        <v>1287</v>
      </c>
      <c r="J87" s="181">
        <v>50</v>
      </c>
      <c r="K87" s="193"/>
    </row>
    <row r="88" spans="2:11" customFormat="1" ht="15" customHeight="1" x14ac:dyDescent="0.2">
      <c r="B88" s="204"/>
      <c r="C88" s="181" t="s">
        <v>1306</v>
      </c>
      <c r="D88" s="181"/>
      <c r="E88" s="181"/>
      <c r="F88" s="202" t="s">
        <v>1291</v>
      </c>
      <c r="G88" s="203"/>
      <c r="H88" s="181" t="s">
        <v>1307</v>
      </c>
      <c r="I88" s="181" t="s">
        <v>1287</v>
      </c>
      <c r="J88" s="181">
        <v>20</v>
      </c>
      <c r="K88" s="193"/>
    </row>
    <row r="89" spans="2:11" customFormat="1" ht="15" customHeight="1" x14ac:dyDescent="0.2">
      <c r="B89" s="204"/>
      <c r="C89" s="181" t="s">
        <v>1308</v>
      </c>
      <c r="D89" s="181"/>
      <c r="E89" s="181"/>
      <c r="F89" s="202" t="s">
        <v>1291</v>
      </c>
      <c r="G89" s="203"/>
      <c r="H89" s="181" t="s">
        <v>1309</v>
      </c>
      <c r="I89" s="181" t="s">
        <v>1287</v>
      </c>
      <c r="J89" s="181">
        <v>20</v>
      </c>
      <c r="K89" s="193"/>
    </row>
    <row r="90" spans="2:11" customFormat="1" ht="15" customHeight="1" x14ac:dyDescent="0.2">
      <c r="B90" s="204"/>
      <c r="C90" s="181" t="s">
        <v>1310</v>
      </c>
      <c r="D90" s="181"/>
      <c r="E90" s="181"/>
      <c r="F90" s="202" t="s">
        <v>1291</v>
      </c>
      <c r="G90" s="203"/>
      <c r="H90" s="181" t="s">
        <v>1311</v>
      </c>
      <c r="I90" s="181" t="s">
        <v>1287</v>
      </c>
      <c r="J90" s="181">
        <v>50</v>
      </c>
      <c r="K90" s="193"/>
    </row>
    <row r="91" spans="2:11" customFormat="1" ht="15" customHeight="1" x14ac:dyDescent="0.2">
      <c r="B91" s="204"/>
      <c r="C91" s="181" t="s">
        <v>1312</v>
      </c>
      <c r="D91" s="181"/>
      <c r="E91" s="181"/>
      <c r="F91" s="202" t="s">
        <v>1291</v>
      </c>
      <c r="G91" s="203"/>
      <c r="H91" s="181" t="s">
        <v>1312</v>
      </c>
      <c r="I91" s="181" t="s">
        <v>1287</v>
      </c>
      <c r="J91" s="181">
        <v>50</v>
      </c>
      <c r="K91" s="193"/>
    </row>
    <row r="92" spans="2:11" customFormat="1" ht="15" customHeight="1" x14ac:dyDescent="0.2">
      <c r="B92" s="204"/>
      <c r="C92" s="181" t="s">
        <v>1313</v>
      </c>
      <c r="D92" s="181"/>
      <c r="E92" s="181"/>
      <c r="F92" s="202" t="s">
        <v>1291</v>
      </c>
      <c r="G92" s="203"/>
      <c r="H92" s="181" t="s">
        <v>1314</v>
      </c>
      <c r="I92" s="181" t="s">
        <v>1287</v>
      </c>
      <c r="J92" s="181">
        <v>255</v>
      </c>
      <c r="K92" s="193"/>
    </row>
    <row r="93" spans="2:11" customFormat="1" ht="15" customHeight="1" x14ac:dyDescent="0.2">
      <c r="B93" s="204"/>
      <c r="C93" s="181" t="s">
        <v>1315</v>
      </c>
      <c r="D93" s="181"/>
      <c r="E93" s="181"/>
      <c r="F93" s="202" t="s">
        <v>1285</v>
      </c>
      <c r="G93" s="203"/>
      <c r="H93" s="181" t="s">
        <v>1316</v>
      </c>
      <c r="I93" s="181" t="s">
        <v>1317</v>
      </c>
      <c r="J93" s="181"/>
      <c r="K93" s="193"/>
    </row>
    <row r="94" spans="2:11" customFormat="1" ht="15" customHeight="1" x14ac:dyDescent="0.2">
      <c r="B94" s="204"/>
      <c r="C94" s="181" t="s">
        <v>1318</v>
      </c>
      <c r="D94" s="181"/>
      <c r="E94" s="181"/>
      <c r="F94" s="202" t="s">
        <v>1285</v>
      </c>
      <c r="G94" s="203"/>
      <c r="H94" s="181" t="s">
        <v>1319</v>
      </c>
      <c r="I94" s="181" t="s">
        <v>1320</v>
      </c>
      <c r="J94" s="181"/>
      <c r="K94" s="193"/>
    </row>
    <row r="95" spans="2:11" customFormat="1" ht="15" customHeight="1" x14ac:dyDescent="0.2">
      <c r="B95" s="204"/>
      <c r="C95" s="181" t="s">
        <v>1321</v>
      </c>
      <c r="D95" s="181"/>
      <c r="E95" s="181"/>
      <c r="F95" s="202" t="s">
        <v>1285</v>
      </c>
      <c r="G95" s="203"/>
      <c r="H95" s="181" t="s">
        <v>1321</v>
      </c>
      <c r="I95" s="181" t="s">
        <v>1320</v>
      </c>
      <c r="J95" s="181"/>
      <c r="K95" s="193"/>
    </row>
    <row r="96" spans="2:11" customFormat="1" ht="15" customHeight="1" x14ac:dyDescent="0.2">
      <c r="B96" s="204"/>
      <c r="C96" s="181" t="s">
        <v>39</v>
      </c>
      <c r="D96" s="181"/>
      <c r="E96" s="181"/>
      <c r="F96" s="202" t="s">
        <v>1285</v>
      </c>
      <c r="G96" s="203"/>
      <c r="H96" s="181" t="s">
        <v>1322</v>
      </c>
      <c r="I96" s="181" t="s">
        <v>1320</v>
      </c>
      <c r="J96" s="181"/>
      <c r="K96" s="193"/>
    </row>
    <row r="97" spans="2:11" customFormat="1" ht="15" customHeight="1" x14ac:dyDescent="0.2">
      <c r="B97" s="204"/>
      <c r="C97" s="181" t="s">
        <v>49</v>
      </c>
      <c r="D97" s="181"/>
      <c r="E97" s="181"/>
      <c r="F97" s="202" t="s">
        <v>1285</v>
      </c>
      <c r="G97" s="203"/>
      <c r="H97" s="181" t="s">
        <v>1323</v>
      </c>
      <c r="I97" s="181" t="s">
        <v>1320</v>
      </c>
      <c r="J97" s="181"/>
      <c r="K97" s="193"/>
    </row>
    <row r="98" spans="2:11" customFormat="1" ht="15" customHeight="1" x14ac:dyDescent="0.2">
      <c r="B98" s="205"/>
      <c r="C98" s="206"/>
      <c r="D98" s="206"/>
      <c r="E98" s="206"/>
      <c r="F98" s="206"/>
      <c r="G98" s="206"/>
      <c r="H98" s="206"/>
      <c r="I98" s="206"/>
      <c r="J98" s="206"/>
      <c r="K98" s="207"/>
    </row>
    <row r="99" spans="2:11" customFormat="1" ht="18.75" customHeight="1" x14ac:dyDescent="0.2">
      <c r="B99" s="208"/>
      <c r="C99" s="209"/>
      <c r="D99" s="209"/>
      <c r="E99" s="209"/>
      <c r="F99" s="209"/>
      <c r="G99" s="209"/>
      <c r="H99" s="209"/>
      <c r="I99" s="209"/>
      <c r="J99" s="209"/>
      <c r="K99" s="208"/>
    </row>
    <row r="100" spans="2:11" customFormat="1" ht="18.75" customHeight="1" x14ac:dyDescent="0.2"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</row>
    <row r="101" spans="2:11" customFormat="1" ht="7.5" customHeight="1" x14ac:dyDescent="0.2">
      <c r="B101" s="189"/>
      <c r="C101" s="190"/>
      <c r="D101" s="190"/>
      <c r="E101" s="190"/>
      <c r="F101" s="190"/>
      <c r="G101" s="190"/>
      <c r="H101" s="190"/>
      <c r="I101" s="190"/>
      <c r="J101" s="190"/>
      <c r="K101" s="191"/>
    </row>
    <row r="102" spans="2:11" customFormat="1" ht="45" customHeight="1" x14ac:dyDescent="0.2">
      <c r="B102" s="192"/>
      <c r="C102" s="299" t="s">
        <v>1324</v>
      </c>
      <c r="D102" s="299"/>
      <c r="E102" s="299"/>
      <c r="F102" s="299"/>
      <c r="G102" s="299"/>
      <c r="H102" s="299"/>
      <c r="I102" s="299"/>
      <c r="J102" s="299"/>
      <c r="K102" s="193"/>
    </row>
    <row r="103" spans="2:11" customFormat="1" ht="17.25" customHeight="1" x14ac:dyDescent="0.2">
      <c r="B103" s="192"/>
      <c r="C103" s="194" t="s">
        <v>1279</v>
      </c>
      <c r="D103" s="194"/>
      <c r="E103" s="194"/>
      <c r="F103" s="194" t="s">
        <v>1280</v>
      </c>
      <c r="G103" s="195"/>
      <c r="H103" s="194" t="s">
        <v>55</v>
      </c>
      <c r="I103" s="194" t="s">
        <v>58</v>
      </c>
      <c r="J103" s="194" t="s">
        <v>1281</v>
      </c>
      <c r="K103" s="193"/>
    </row>
    <row r="104" spans="2:11" customFormat="1" ht="17.25" customHeight="1" x14ac:dyDescent="0.2">
      <c r="B104" s="192"/>
      <c r="C104" s="196" t="s">
        <v>1282</v>
      </c>
      <c r="D104" s="196"/>
      <c r="E104" s="196"/>
      <c r="F104" s="197" t="s">
        <v>1283</v>
      </c>
      <c r="G104" s="198"/>
      <c r="H104" s="196"/>
      <c r="I104" s="196"/>
      <c r="J104" s="196" t="s">
        <v>1284</v>
      </c>
      <c r="K104" s="193"/>
    </row>
    <row r="105" spans="2:11" customFormat="1" ht="5.25" customHeight="1" x14ac:dyDescent="0.2">
      <c r="B105" s="192"/>
      <c r="C105" s="194"/>
      <c r="D105" s="194"/>
      <c r="E105" s="194"/>
      <c r="F105" s="194"/>
      <c r="G105" s="210"/>
      <c r="H105" s="194"/>
      <c r="I105" s="194"/>
      <c r="J105" s="194"/>
      <c r="K105" s="193"/>
    </row>
    <row r="106" spans="2:11" customFormat="1" ht="15" customHeight="1" x14ac:dyDescent="0.2">
      <c r="B106" s="192"/>
      <c r="C106" s="181" t="s">
        <v>54</v>
      </c>
      <c r="D106" s="201"/>
      <c r="E106" s="201"/>
      <c r="F106" s="202" t="s">
        <v>1285</v>
      </c>
      <c r="G106" s="181"/>
      <c r="H106" s="181" t="s">
        <v>1325</v>
      </c>
      <c r="I106" s="181" t="s">
        <v>1287</v>
      </c>
      <c r="J106" s="181">
        <v>20</v>
      </c>
      <c r="K106" s="193"/>
    </row>
    <row r="107" spans="2:11" customFormat="1" ht="15" customHeight="1" x14ac:dyDescent="0.2">
      <c r="B107" s="192"/>
      <c r="C107" s="181" t="s">
        <v>1288</v>
      </c>
      <c r="D107" s="181"/>
      <c r="E107" s="181"/>
      <c r="F107" s="202" t="s">
        <v>1285</v>
      </c>
      <c r="G107" s="181"/>
      <c r="H107" s="181" t="s">
        <v>1325</v>
      </c>
      <c r="I107" s="181" t="s">
        <v>1287</v>
      </c>
      <c r="J107" s="181">
        <v>120</v>
      </c>
      <c r="K107" s="193"/>
    </row>
    <row r="108" spans="2:11" customFormat="1" ht="15" customHeight="1" x14ac:dyDescent="0.2">
      <c r="B108" s="204"/>
      <c r="C108" s="181" t="s">
        <v>1290</v>
      </c>
      <c r="D108" s="181"/>
      <c r="E108" s="181"/>
      <c r="F108" s="202" t="s">
        <v>1291</v>
      </c>
      <c r="G108" s="181"/>
      <c r="H108" s="181" t="s">
        <v>1325</v>
      </c>
      <c r="I108" s="181" t="s">
        <v>1287</v>
      </c>
      <c r="J108" s="181">
        <v>50</v>
      </c>
      <c r="K108" s="193"/>
    </row>
    <row r="109" spans="2:11" customFormat="1" ht="15" customHeight="1" x14ac:dyDescent="0.2">
      <c r="B109" s="204"/>
      <c r="C109" s="181" t="s">
        <v>1293</v>
      </c>
      <c r="D109" s="181"/>
      <c r="E109" s="181"/>
      <c r="F109" s="202" t="s">
        <v>1285</v>
      </c>
      <c r="G109" s="181"/>
      <c r="H109" s="181" t="s">
        <v>1325</v>
      </c>
      <c r="I109" s="181" t="s">
        <v>1295</v>
      </c>
      <c r="J109" s="181"/>
      <c r="K109" s="193"/>
    </row>
    <row r="110" spans="2:11" customFormat="1" ht="15" customHeight="1" x14ac:dyDescent="0.2">
      <c r="B110" s="204"/>
      <c r="C110" s="181" t="s">
        <v>1304</v>
      </c>
      <c r="D110" s="181"/>
      <c r="E110" s="181"/>
      <c r="F110" s="202" t="s">
        <v>1291</v>
      </c>
      <c r="G110" s="181"/>
      <c r="H110" s="181" t="s">
        <v>1325</v>
      </c>
      <c r="I110" s="181" t="s">
        <v>1287</v>
      </c>
      <c r="J110" s="181">
        <v>50</v>
      </c>
      <c r="K110" s="193"/>
    </row>
    <row r="111" spans="2:11" customFormat="1" ht="15" customHeight="1" x14ac:dyDescent="0.2">
      <c r="B111" s="204"/>
      <c r="C111" s="181" t="s">
        <v>1312</v>
      </c>
      <c r="D111" s="181"/>
      <c r="E111" s="181"/>
      <c r="F111" s="202" t="s">
        <v>1291</v>
      </c>
      <c r="G111" s="181"/>
      <c r="H111" s="181" t="s">
        <v>1325</v>
      </c>
      <c r="I111" s="181" t="s">
        <v>1287</v>
      </c>
      <c r="J111" s="181">
        <v>50</v>
      </c>
      <c r="K111" s="193"/>
    </row>
    <row r="112" spans="2:11" customFormat="1" ht="15" customHeight="1" x14ac:dyDescent="0.2">
      <c r="B112" s="204"/>
      <c r="C112" s="181" t="s">
        <v>1310</v>
      </c>
      <c r="D112" s="181"/>
      <c r="E112" s="181"/>
      <c r="F112" s="202" t="s">
        <v>1291</v>
      </c>
      <c r="G112" s="181"/>
      <c r="H112" s="181" t="s">
        <v>1325</v>
      </c>
      <c r="I112" s="181" t="s">
        <v>1287</v>
      </c>
      <c r="J112" s="181">
        <v>50</v>
      </c>
      <c r="K112" s="193"/>
    </row>
    <row r="113" spans="2:11" customFormat="1" ht="15" customHeight="1" x14ac:dyDescent="0.2">
      <c r="B113" s="204"/>
      <c r="C113" s="181" t="s">
        <v>54</v>
      </c>
      <c r="D113" s="181"/>
      <c r="E113" s="181"/>
      <c r="F113" s="202" t="s">
        <v>1285</v>
      </c>
      <c r="G113" s="181"/>
      <c r="H113" s="181" t="s">
        <v>1326</v>
      </c>
      <c r="I113" s="181" t="s">
        <v>1287</v>
      </c>
      <c r="J113" s="181">
        <v>20</v>
      </c>
      <c r="K113" s="193"/>
    </row>
    <row r="114" spans="2:11" customFormat="1" ht="15" customHeight="1" x14ac:dyDescent="0.2">
      <c r="B114" s="204"/>
      <c r="C114" s="181" t="s">
        <v>1327</v>
      </c>
      <c r="D114" s="181"/>
      <c r="E114" s="181"/>
      <c r="F114" s="202" t="s">
        <v>1285</v>
      </c>
      <c r="G114" s="181"/>
      <c r="H114" s="181" t="s">
        <v>1328</v>
      </c>
      <c r="I114" s="181" t="s">
        <v>1287</v>
      </c>
      <c r="J114" s="181">
        <v>120</v>
      </c>
      <c r="K114" s="193"/>
    </row>
    <row r="115" spans="2:11" customFormat="1" ht="15" customHeight="1" x14ac:dyDescent="0.2">
      <c r="B115" s="204"/>
      <c r="C115" s="181" t="s">
        <v>39</v>
      </c>
      <c r="D115" s="181"/>
      <c r="E115" s="181"/>
      <c r="F115" s="202" t="s">
        <v>1285</v>
      </c>
      <c r="G115" s="181"/>
      <c r="H115" s="181" t="s">
        <v>1329</v>
      </c>
      <c r="I115" s="181" t="s">
        <v>1320</v>
      </c>
      <c r="J115" s="181"/>
      <c r="K115" s="193"/>
    </row>
    <row r="116" spans="2:11" customFormat="1" ht="15" customHeight="1" x14ac:dyDescent="0.2">
      <c r="B116" s="204"/>
      <c r="C116" s="181" t="s">
        <v>49</v>
      </c>
      <c r="D116" s="181"/>
      <c r="E116" s="181"/>
      <c r="F116" s="202" t="s">
        <v>1285</v>
      </c>
      <c r="G116" s="181"/>
      <c r="H116" s="181" t="s">
        <v>1330</v>
      </c>
      <c r="I116" s="181" t="s">
        <v>1320</v>
      </c>
      <c r="J116" s="181"/>
      <c r="K116" s="193"/>
    </row>
    <row r="117" spans="2:11" customFormat="1" ht="15" customHeight="1" x14ac:dyDescent="0.2">
      <c r="B117" s="204"/>
      <c r="C117" s="181" t="s">
        <v>58</v>
      </c>
      <c r="D117" s="181"/>
      <c r="E117" s="181"/>
      <c r="F117" s="202" t="s">
        <v>1285</v>
      </c>
      <c r="G117" s="181"/>
      <c r="H117" s="181" t="s">
        <v>1331</v>
      </c>
      <c r="I117" s="181" t="s">
        <v>1332</v>
      </c>
      <c r="J117" s="181"/>
      <c r="K117" s="193"/>
    </row>
    <row r="118" spans="2:11" customFormat="1" ht="15" customHeight="1" x14ac:dyDescent="0.2">
      <c r="B118" s="205"/>
      <c r="C118" s="211"/>
      <c r="D118" s="211"/>
      <c r="E118" s="211"/>
      <c r="F118" s="211"/>
      <c r="G118" s="211"/>
      <c r="H118" s="211"/>
      <c r="I118" s="211"/>
      <c r="J118" s="211"/>
      <c r="K118" s="207"/>
    </row>
    <row r="119" spans="2:11" customFormat="1" ht="18.75" customHeight="1" x14ac:dyDescent="0.2">
      <c r="B119" s="212"/>
      <c r="C119" s="213"/>
      <c r="D119" s="213"/>
      <c r="E119" s="213"/>
      <c r="F119" s="214"/>
      <c r="G119" s="213"/>
      <c r="H119" s="213"/>
      <c r="I119" s="213"/>
      <c r="J119" s="213"/>
      <c r="K119" s="212"/>
    </row>
    <row r="120" spans="2:11" customFormat="1" ht="18.75" customHeight="1" x14ac:dyDescent="0.2">
      <c r="B120" s="188"/>
      <c r="C120" s="188"/>
      <c r="D120" s="188"/>
      <c r="E120" s="188"/>
      <c r="F120" s="188"/>
      <c r="G120" s="188"/>
      <c r="H120" s="188"/>
      <c r="I120" s="188"/>
      <c r="J120" s="188"/>
      <c r="K120" s="188"/>
    </row>
    <row r="121" spans="2:11" customFormat="1" ht="7.5" customHeight="1" x14ac:dyDescent="0.2">
      <c r="B121" s="215"/>
      <c r="C121" s="216"/>
      <c r="D121" s="216"/>
      <c r="E121" s="216"/>
      <c r="F121" s="216"/>
      <c r="G121" s="216"/>
      <c r="H121" s="216"/>
      <c r="I121" s="216"/>
      <c r="J121" s="216"/>
      <c r="K121" s="217"/>
    </row>
    <row r="122" spans="2:11" customFormat="1" ht="45" customHeight="1" x14ac:dyDescent="0.2">
      <c r="B122" s="218"/>
      <c r="C122" s="297" t="s">
        <v>1333</v>
      </c>
      <c r="D122" s="297"/>
      <c r="E122" s="297"/>
      <c r="F122" s="297"/>
      <c r="G122" s="297"/>
      <c r="H122" s="297"/>
      <c r="I122" s="297"/>
      <c r="J122" s="297"/>
      <c r="K122" s="219"/>
    </row>
    <row r="123" spans="2:11" customFormat="1" ht="17.25" customHeight="1" x14ac:dyDescent="0.2">
      <c r="B123" s="220"/>
      <c r="C123" s="194" t="s">
        <v>1279</v>
      </c>
      <c r="D123" s="194"/>
      <c r="E123" s="194"/>
      <c r="F123" s="194" t="s">
        <v>1280</v>
      </c>
      <c r="G123" s="195"/>
      <c r="H123" s="194" t="s">
        <v>55</v>
      </c>
      <c r="I123" s="194" t="s">
        <v>58</v>
      </c>
      <c r="J123" s="194" t="s">
        <v>1281</v>
      </c>
      <c r="K123" s="221"/>
    </row>
    <row r="124" spans="2:11" customFormat="1" ht="17.25" customHeight="1" x14ac:dyDescent="0.2">
      <c r="B124" s="220"/>
      <c r="C124" s="196" t="s">
        <v>1282</v>
      </c>
      <c r="D124" s="196"/>
      <c r="E124" s="196"/>
      <c r="F124" s="197" t="s">
        <v>1283</v>
      </c>
      <c r="G124" s="198"/>
      <c r="H124" s="196"/>
      <c r="I124" s="196"/>
      <c r="J124" s="196" t="s">
        <v>1284</v>
      </c>
      <c r="K124" s="221"/>
    </row>
    <row r="125" spans="2:11" customFormat="1" ht="5.25" customHeight="1" x14ac:dyDescent="0.2">
      <c r="B125" s="222"/>
      <c r="C125" s="199"/>
      <c r="D125" s="199"/>
      <c r="E125" s="199"/>
      <c r="F125" s="199"/>
      <c r="G125" s="223"/>
      <c r="H125" s="199"/>
      <c r="I125" s="199"/>
      <c r="J125" s="199"/>
      <c r="K125" s="224"/>
    </row>
    <row r="126" spans="2:11" customFormat="1" ht="15" customHeight="1" x14ac:dyDescent="0.2">
      <c r="B126" s="222"/>
      <c r="C126" s="181" t="s">
        <v>1288</v>
      </c>
      <c r="D126" s="201"/>
      <c r="E126" s="201"/>
      <c r="F126" s="202" t="s">
        <v>1285</v>
      </c>
      <c r="G126" s="181"/>
      <c r="H126" s="181" t="s">
        <v>1325</v>
      </c>
      <c r="I126" s="181" t="s">
        <v>1287</v>
      </c>
      <c r="J126" s="181">
        <v>120</v>
      </c>
      <c r="K126" s="225"/>
    </row>
    <row r="127" spans="2:11" customFormat="1" ht="15" customHeight="1" x14ac:dyDescent="0.2">
      <c r="B127" s="222"/>
      <c r="C127" s="181" t="s">
        <v>1334</v>
      </c>
      <c r="D127" s="181"/>
      <c r="E127" s="181"/>
      <c r="F127" s="202" t="s">
        <v>1285</v>
      </c>
      <c r="G127" s="181"/>
      <c r="H127" s="181" t="s">
        <v>1335</v>
      </c>
      <c r="I127" s="181" t="s">
        <v>1287</v>
      </c>
      <c r="J127" s="181" t="s">
        <v>1336</v>
      </c>
      <c r="K127" s="225"/>
    </row>
    <row r="128" spans="2:11" customFormat="1" ht="15" customHeight="1" x14ac:dyDescent="0.2">
      <c r="B128" s="222"/>
      <c r="C128" s="181" t="s">
        <v>1233</v>
      </c>
      <c r="D128" s="181"/>
      <c r="E128" s="181"/>
      <c r="F128" s="202" t="s">
        <v>1285</v>
      </c>
      <c r="G128" s="181"/>
      <c r="H128" s="181" t="s">
        <v>1337</v>
      </c>
      <c r="I128" s="181" t="s">
        <v>1287</v>
      </c>
      <c r="J128" s="181" t="s">
        <v>1336</v>
      </c>
      <c r="K128" s="225"/>
    </row>
    <row r="129" spans="2:11" customFormat="1" ht="15" customHeight="1" x14ac:dyDescent="0.2">
      <c r="B129" s="222"/>
      <c r="C129" s="181" t="s">
        <v>1296</v>
      </c>
      <c r="D129" s="181"/>
      <c r="E129" s="181"/>
      <c r="F129" s="202" t="s">
        <v>1291</v>
      </c>
      <c r="G129" s="181"/>
      <c r="H129" s="181" t="s">
        <v>1297</v>
      </c>
      <c r="I129" s="181" t="s">
        <v>1287</v>
      </c>
      <c r="J129" s="181">
        <v>15</v>
      </c>
      <c r="K129" s="225"/>
    </row>
    <row r="130" spans="2:11" customFormat="1" ht="15" customHeight="1" x14ac:dyDescent="0.2">
      <c r="B130" s="222"/>
      <c r="C130" s="181" t="s">
        <v>1298</v>
      </c>
      <c r="D130" s="181"/>
      <c r="E130" s="181"/>
      <c r="F130" s="202" t="s">
        <v>1291</v>
      </c>
      <c r="G130" s="181"/>
      <c r="H130" s="181" t="s">
        <v>1299</v>
      </c>
      <c r="I130" s="181" t="s">
        <v>1287</v>
      </c>
      <c r="J130" s="181">
        <v>15</v>
      </c>
      <c r="K130" s="225"/>
    </row>
    <row r="131" spans="2:11" customFormat="1" ht="15" customHeight="1" x14ac:dyDescent="0.2">
      <c r="B131" s="222"/>
      <c r="C131" s="181" t="s">
        <v>1300</v>
      </c>
      <c r="D131" s="181"/>
      <c r="E131" s="181"/>
      <c r="F131" s="202" t="s">
        <v>1291</v>
      </c>
      <c r="G131" s="181"/>
      <c r="H131" s="181" t="s">
        <v>1301</v>
      </c>
      <c r="I131" s="181" t="s">
        <v>1287</v>
      </c>
      <c r="J131" s="181">
        <v>20</v>
      </c>
      <c r="K131" s="225"/>
    </row>
    <row r="132" spans="2:11" customFormat="1" ht="15" customHeight="1" x14ac:dyDescent="0.2">
      <c r="B132" s="222"/>
      <c r="C132" s="181" t="s">
        <v>1302</v>
      </c>
      <c r="D132" s="181"/>
      <c r="E132" s="181"/>
      <c r="F132" s="202" t="s">
        <v>1291</v>
      </c>
      <c r="G132" s="181"/>
      <c r="H132" s="181" t="s">
        <v>1303</v>
      </c>
      <c r="I132" s="181" t="s">
        <v>1287</v>
      </c>
      <c r="J132" s="181">
        <v>20</v>
      </c>
      <c r="K132" s="225"/>
    </row>
    <row r="133" spans="2:11" customFormat="1" ht="15" customHeight="1" x14ac:dyDescent="0.2">
      <c r="B133" s="222"/>
      <c r="C133" s="181" t="s">
        <v>1290</v>
      </c>
      <c r="D133" s="181"/>
      <c r="E133" s="181"/>
      <c r="F133" s="202" t="s">
        <v>1291</v>
      </c>
      <c r="G133" s="181"/>
      <c r="H133" s="181" t="s">
        <v>1325</v>
      </c>
      <c r="I133" s="181" t="s">
        <v>1287</v>
      </c>
      <c r="J133" s="181">
        <v>50</v>
      </c>
      <c r="K133" s="225"/>
    </row>
    <row r="134" spans="2:11" customFormat="1" ht="15" customHeight="1" x14ac:dyDescent="0.2">
      <c r="B134" s="222"/>
      <c r="C134" s="181" t="s">
        <v>1304</v>
      </c>
      <c r="D134" s="181"/>
      <c r="E134" s="181"/>
      <c r="F134" s="202" t="s">
        <v>1291</v>
      </c>
      <c r="G134" s="181"/>
      <c r="H134" s="181" t="s">
        <v>1325</v>
      </c>
      <c r="I134" s="181" t="s">
        <v>1287</v>
      </c>
      <c r="J134" s="181">
        <v>50</v>
      </c>
      <c r="K134" s="225"/>
    </row>
    <row r="135" spans="2:11" customFormat="1" ht="15" customHeight="1" x14ac:dyDescent="0.2">
      <c r="B135" s="222"/>
      <c r="C135" s="181" t="s">
        <v>1310</v>
      </c>
      <c r="D135" s="181"/>
      <c r="E135" s="181"/>
      <c r="F135" s="202" t="s">
        <v>1291</v>
      </c>
      <c r="G135" s="181"/>
      <c r="H135" s="181" t="s">
        <v>1325</v>
      </c>
      <c r="I135" s="181" t="s">
        <v>1287</v>
      </c>
      <c r="J135" s="181">
        <v>50</v>
      </c>
      <c r="K135" s="225"/>
    </row>
    <row r="136" spans="2:11" customFormat="1" ht="15" customHeight="1" x14ac:dyDescent="0.2">
      <c r="B136" s="222"/>
      <c r="C136" s="181" t="s">
        <v>1312</v>
      </c>
      <c r="D136" s="181"/>
      <c r="E136" s="181"/>
      <c r="F136" s="202" t="s">
        <v>1291</v>
      </c>
      <c r="G136" s="181"/>
      <c r="H136" s="181" t="s">
        <v>1325</v>
      </c>
      <c r="I136" s="181" t="s">
        <v>1287</v>
      </c>
      <c r="J136" s="181">
        <v>50</v>
      </c>
      <c r="K136" s="225"/>
    </row>
    <row r="137" spans="2:11" customFormat="1" ht="15" customHeight="1" x14ac:dyDescent="0.2">
      <c r="B137" s="222"/>
      <c r="C137" s="181" t="s">
        <v>1313</v>
      </c>
      <c r="D137" s="181"/>
      <c r="E137" s="181"/>
      <c r="F137" s="202" t="s">
        <v>1291</v>
      </c>
      <c r="G137" s="181"/>
      <c r="H137" s="181" t="s">
        <v>1338</v>
      </c>
      <c r="I137" s="181" t="s">
        <v>1287</v>
      </c>
      <c r="J137" s="181">
        <v>255</v>
      </c>
      <c r="K137" s="225"/>
    </row>
    <row r="138" spans="2:11" customFormat="1" ht="15" customHeight="1" x14ac:dyDescent="0.2">
      <c r="B138" s="222"/>
      <c r="C138" s="181" t="s">
        <v>1315</v>
      </c>
      <c r="D138" s="181"/>
      <c r="E138" s="181"/>
      <c r="F138" s="202" t="s">
        <v>1285</v>
      </c>
      <c r="G138" s="181"/>
      <c r="H138" s="181" t="s">
        <v>1339</v>
      </c>
      <c r="I138" s="181" t="s">
        <v>1317</v>
      </c>
      <c r="J138" s="181"/>
      <c r="K138" s="225"/>
    </row>
    <row r="139" spans="2:11" customFormat="1" ht="15" customHeight="1" x14ac:dyDescent="0.2">
      <c r="B139" s="222"/>
      <c r="C139" s="181" t="s">
        <v>1318</v>
      </c>
      <c r="D139" s="181"/>
      <c r="E139" s="181"/>
      <c r="F139" s="202" t="s">
        <v>1285</v>
      </c>
      <c r="G139" s="181"/>
      <c r="H139" s="181" t="s">
        <v>1340</v>
      </c>
      <c r="I139" s="181" t="s">
        <v>1320</v>
      </c>
      <c r="J139" s="181"/>
      <c r="K139" s="225"/>
    </row>
    <row r="140" spans="2:11" customFormat="1" ht="15" customHeight="1" x14ac:dyDescent="0.2">
      <c r="B140" s="222"/>
      <c r="C140" s="181" t="s">
        <v>1321</v>
      </c>
      <c r="D140" s="181"/>
      <c r="E140" s="181"/>
      <c r="F140" s="202" t="s">
        <v>1285</v>
      </c>
      <c r="G140" s="181"/>
      <c r="H140" s="181" t="s">
        <v>1321</v>
      </c>
      <c r="I140" s="181" t="s">
        <v>1320</v>
      </c>
      <c r="J140" s="181"/>
      <c r="K140" s="225"/>
    </row>
    <row r="141" spans="2:11" customFormat="1" ht="15" customHeight="1" x14ac:dyDescent="0.2">
      <c r="B141" s="222"/>
      <c r="C141" s="181" t="s">
        <v>39</v>
      </c>
      <c r="D141" s="181"/>
      <c r="E141" s="181"/>
      <c r="F141" s="202" t="s">
        <v>1285</v>
      </c>
      <c r="G141" s="181"/>
      <c r="H141" s="181" t="s">
        <v>1341</v>
      </c>
      <c r="I141" s="181" t="s">
        <v>1320</v>
      </c>
      <c r="J141" s="181"/>
      <c r="K141" s="225"/>
    </row>
    <row r="142" spans="2:11" customFormat="1" ht="15" customHeight="1" x14ac:dyDescent="0.2">
      <c r="B142" s="222"/>
      <c r="C142" s="181" t="s">
        <v>1342</v>
      </c>
      <c r="D142" s="181"/>
      <c r="E142" s="181"/>
      <c r="F142" s="202" t="s">
        <v>1285</v>
      </c>
      <c r="G142" s="181"/>
      <c r="H142" s="181" t="s">
        <v>1343</v>
      </c>
      <c r="I142" s="181" t="s">
        <v>1320</v>
      </c>
      <c r="J142" s="181"/>
      <c r="K142" s="225"/>
    </row>
    <row r="143" spans="2:11" customFormat="1" ht="15" customHeight="1" x14ac:dyDescent="0.2">
      <c r="B143" s="226"/>
      <c r="C143" s="227"/>
      <c r="D143" s="227"/>
      <c r="E143" s="227"/>
      <c r="F143" s="227"/>
      <c r="G143" s="227"/>
      <c r="H143" s="227"/>
      <c r="I143" s="227"/>
      <c r="J143" s="227"/>
      <c r="K143" s="228"/>
    </row>
    <row r="144" spans="2:11" customFormat="1" ht="18.75" customHeight="1" x14ac:dyDescent="0.2">
      <c r="B144" s="213"/>
      <c r="C144" s="213"/>
      <c r="D144" s="213"/>
      <c r="E144" s="213"/>
      <c r="F144" s="214"/>
      <c r="G144" s="213"/>
      <c r="H144" s="213"/>
      <c r="I144" s="213"/>
      <c r="J144" s="213"/>
      <c r="K144" s="213"/>
    </row>
    <row r="145" spans="2:11" customFormat="1" ht="18.75" customHeight="1" x14ac:dyDescent="0.2">
      <c r="B145" s="188"/>
      <c r="C145" s="188"/>
      <c r="D145" s="188"/>
      <c r="E145" s="188"/>
      <c r="F145" s="188"/>
      <c r="G145" s="188"/>
      <c r="H145" s="188"/>
      <c r="I145" s="188"/>
      <c r="J145" s="188"/>
      <c r="K145" s="188"/>
    </row>
    <row r="146" spans="2:11" customFormat="1" ht="7.5" customHeight="1" x14ac:dyDescent="0.2">
      <c r="B146" s="189"/>
      <c r="C146" s="190"/>
      <c r="D146" s="190"/>
      <c r="E146" s="190"/>
      <c r="F146" s="190"/>
      <c r="G146" s="190"/>
      <c r="H146" s="190"/>
      <c r="I146" s="190"/>
      <c r="J146" s="190"/>
      <c r="K146" s="191"/>
    </row>
    <row r="147" spans="2:11" customFormat="1" ht="45" customHeight="1" x14ac:dyDescent="0.2">
      <c r="B147" s="192"/>
      <c r="C147" s="299" t="s">
        <v>1344</v>
      </c>
      <c r="D147" s="299"/>
      <c r="E147" s="299"/>
      <c r="F147" s="299"/>
      <c r="G147" s="299"/>
      <c r="H147" s="299"/>
      <c r="I147" s="299"/>
      <c r="J147" s="299"/>
      <c r="K147" s="193"/>
    </row>
    <row r="148" spans="2:11" customFormat="1" ht="17.25" customHeight="1" x14ac:dyDescent="0.2">
      <c r="B148" s="192"/>
      <c r="C148" s="194" t="s">
        <v>1279</v>
      </c>
      <c r="D148" s="194"/>
      <c r="E148" s="194"/>
      <c r="F148" s="194" t="s">
        <v>1280</v>
      </c>
      <c r="G148" s="195"/>
      <c r="H148" s="194" t="s">
        <v>55</v>
      </c>
      <c r="I148" s="194" t="s">
        <v>58</v>
      </c>
      <c r="J148" s="194" t="s">
        <v>1281</v>
      </c>
      <c r="K148" s="193"/>
    </row>
    <row r="149" spans="2:11" customFormat="1" ht="17.25" customHeight="1" x14ac:dyDescent="0.2">
      <c r="B149" s="192"/>
      <c r="C149" s="196" t="s">
        <v>1282</v>
      </c>
      <c r="D149" s="196"/>
      <c r="E149" s="196"/>
      <c r="F149" s="197" t="s">
        <v>1283</v>
      </c>
      <c r="G149" s="198"/>
      <c r="H149" s="196"/>
      <c r="I149" s="196"/>
      <c r="J149" s="196" t="s">
        <v>1284</v>
      </c>
      <c r="K149" s="193"/>
    </row>
    <row r="150" spans="2:11" customFormat="1" ht="5.25" customHeight="1" x14ac:dyDescent="0.2">
      <c r="B150" s="204"/>
      <c r="C150" s="199"/>
      <c r="D150" s="199"/>
      <c r="E150" s="199"/>
      <c r="F150" s="199"/>
      <c r="G150" s="200"/>
      <c r="H150" s="199"/>
      <c r="I150" s="199"/>
      <c r="J150" s="199"/>
      <c r="K150" s="225"/>
    </row>
    <row r="151" spans="2:11" customFormat="1" ht="15" customHeight="1" x14ac:dyDescent="0.2">
      <c r="B151" s="204"/>
      <c r="C151" s="229" t="s">
        <v>1288</v>
      </c>
      <c r="D151" s="181"/>
      <c r="E151" s="181"/>
      <c r="F151" s="230" t="s">
        <v>1285</v>
      </c>
      <c r="G151" s="181"/>
      <c r="H151" s="229" t="s">
        <v>1325</v>
      </c>
      <c r="I151" s="229" t="s">
        <v>1287</v>
      </c>
      <c r="J151" s="229">
        <v>120</v>
      </c>
      <c r="K151" s="225"/>
    </row>
    <row r="152" spans="2:11" customFormat="1" ht="15" customHeight="1" x14ac:dyDescent="0.2">
      <c r="B152" s="204"/>
      <c r="C152" s="229" t="s">
        <v>1334</v>
      </c>
      <c r="D152" s="181"/>
      <c r="E152" s="181"/>
      <c r="F152" s="230" t="s">
        <v>1285</v>
      </c>
      <c r="G152" s="181"/>
      <c r="H152" s="229" t="s">
        <v>1345</v>
      </c>
      <c r="I152" s="229" t="s">
        <v>1287</v>
      </c>
      <c r="J152" s="229" t="s">
        <v>1336</v>
      </c>
      <c r="K152" s="225"/>
    </row>
    <row r="153" spans="2:11" customFormat="1" ht="15" customHeight="1" x14ac:dyDescent="0.2">
      <c r="B153" s="204"/>
      <c r="C153" s="229" t="s">
        <v>1233</v>
      </c>
      <c r="D153" s="181"/>
      <c r="E153" s="181"/>
      <c r="F153" s="230" t="s">
        <v>1285</v>
      </c>
      <c r="G153" s="181"/>
      <c r="H153" s="229" t="s">
        <v>1346</v>
      </c>
      <c r="I153" s="229" t="s">
        <v>1287</v>
      </c>
      <c r="J153" s="229" t="s">
        <v>1336</v>
      </c>
      <c r="K153" s="225"/>
    </row>
    <row r="154" spans="2:11" customFormat="1" ht="15" customHeight="1" x14ac:dyDescent="0.2">
      <c r="B154" s="204"/>
      <c r="C154" s="229" t="s">
        <v>1290</v>
      </c>
      <c r="D154" s="181"/>
      <c r="E154" s="181"/>
      <c r="F154" s="230" t="s">
        <v>1291</v>
      </c>
      <c r="G154" s="181"/>
      <c r="H154" s="229" t="s">
        <v>1325</v>
      </c>
      <c r="I154" s="229" t="s">
        <v>1287</v>
      </c>
      <c r="J154" s="229">
        <v>50</v>
      </c>
      <c r="K154" s="225"/>
    </row>
    <row r="155" spans="2:11" customFormat="1" ht="15" customHeight="1" x14ac:dyDescent="0.2">
      <c r="B155" s="204"/>
      <c r="C155" s="229" t="s">
        <v>1293</v>
      </c>
      <c r="D155" s="181"/>
      <c r="E155" s="181"/>
      <c r="F155" s="230" t="s">
        <v>1285</v>
      </c>
      <c r="G155" s="181"/>
      <c r="H155" s="229" t="s">
        <v>1325</v>
      </c>
      <c r="I155" s="229" t="s">
        <v>1295</v>
      </c>
      <c r="J155" s="229"/>
      <c r="K155" s="225"/>
    </row>
    <row r="156" spans="2:11" customFormat="1" ht="15" customHeight="1" x14ac:dyDescent="0.2">
      <c r="B156" s="204"/>
      <c r="C156" s="229" t="s">
        <v>1304</v>
      </c>
      <c r="D156" s="181"/>
      <c r="E156" s="181"/>
      <c r="F156" s="230" t="s">
        <v>1291</v>
      </c>
      <c r="G156" s="181"/>
      <c r="H156" s="229" t="s">
        <v>1325</v>
      </c>
      <c r="I156" s="229" t="s">
        <v>1287</v>
      </c>
      <c r="J156" s="229">
        <v>50</v>
      </c>
      <c r="K156" s="225"/>
    </row>
    <row r="157" spans="2:11" customFormat="1" ht="15" customHeight="1" x14ac:dyDescent="0.2">
      <c r="B157" s="204"/>
      <c r="C157" s="229" t="s">
        <v>1312</v>
      </c>
      <c r="D157" s="181"/>
      <c r="E157" s="181"/>
      <c r="F157" s="230" t="s">
        <v>1291</v>
      </c>
      <c r="G157" s="181"/>
      <c r="H157" s="229" t="s">
        <v>1325</v>
      </c>
      <c r="I157" s="229" t="s">
        <v>1287</v>
      </c>
      <c r="J157" s="229">
        <v>50</v>
      </c>
      <c r="K157" s="225"/>
    </row>
    <row r="158" spans="2:11" customFormat="1" ht="15" customHeight="1" x14ac:dyDescent="0.2">
      <c r="B158" s="204"/>
      <c r="C158" s="229" t="s">
        <v>1310</v>
      </c>
      <c r="D158" s="181"/>
      <c r="E158" s="181"/>
      <c r="F158" s="230" t="s">
        <v>1291</v>
      </c>
      <c r="G158" s="181"/>
      <c r="H158" s="229" t="s">
        <v>1325</v>
      </c>
      <c r="I158" s="229" t="s">
        <v>1287</v>
      </c>
      <c r="J158" s="229">
        <v>50</v>
      </c>
      <c r="K158" s="225"/>
    </row>
    <row r="159" spans="2:11" customFormat="1" ht="15" customHeight="1" x14ac:dyDescent="0.2">
      <c r="B159" s="204"/>
      <c r="C159" s="229" t="s">
        <v>95</v>
      </c>
      <c r="D159" s="181"/>
      <c r="E159" s="181"/>
      <c r="F159" s="230" t="s">
        <v>1285</v>
      </c>
      <c r="G159" s="181"/>
      <c r="H159" s="229" t="s">
        <v>1347</v>
      </c>
      <c r="I159" s="229" t="s">
        <v>1287</v>
      </c>
      <c r="J159" s="229" t="s">
        <v>1348</v>
      </c>
      <c r="K159" s="225"/>
    </row>
    <row r="160" spans="2:11" customFormat="1" ht="15" customHeight="1" x14ac:dyDescent="0.2">
      <c r="B160" s="204"/>
      <c r="C160" s="229" t="s">
        <v>1349</v>
      </c>
      <c r="D160" s="181"/>
      <c r="E160" s="181"/>
      <c r="F160" s="230" t="s">
        <v>1285</v>
      </c>
      <c r="G160" s="181"/>
      <c r="H160" s="229" t="s">
        <v>1350</v>
      </c>
      <c r="I160" s="229" t="s">
        <v>1320</v>
      </c>
      <c r="J160" s="229"/>
      <c r="K160" s="225"/>
    </row>
    <row r="161" spans="2:11" customFormat="1" ht="15" customHeight="1" x14ac:dyDescent="0.2">
      <c r="B161" s="231"/>
      <c r="C161" s="211"/>
      <c r="D161" s="211"/>
      <c r="E161" s="211"/>
      <c r="F161" s="211"/>
      <c r="G161" s="211"/>
      <c r="H161" s="211"/>
      <c r="I161" s="211"/>
      <c r="J161" s="211"/>
      <c r="K161" s="232"/>
    </row>
    <row r="162" spans="2:11" customFormat="1" ht="18.75" customHeight="1" x14ac:dyDescent="0.2">
      <c r="B162" s="213"/>
      <c r="C162" s="223"/>
      <c r="D162" s="223"/>
      <c r="E162" s="223"/>
      <c r="F162" s="233"/>
      <c r="G162" s="223"/>
      <c r="H162" s="223"/>
      <c r="I162" s="223"/>
      <c r="J162" s="223"/>
      <c r="K162" s="213"/>
    </row>
    <row r="163" spans="2:11" customFormat="1" ht="18.75" customHeight="1" x14ac:dyDescent="0.2"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</row>
    <row r="164" spans="2:11" customFormat="1" ht="7.5" customHeight="1" x14ac:dyDescent="0.2">
      <c r="B164" s="170"/>
      <c r="C164" s="171"/>
      <c r="D164" s="171"/>
      <c r="E164" s="171"/>
      <c r="F164" s="171"/>
      <c r="G164" s="171"/>
      <c r="H164" s="171"/>
      <c r="I164" s="171"/>
      <c r="J164" s="171"/>
      <c r="K164" s="172"/>
    </row>
    <row r="165" spans="2:11" customFormat="1" ht="45" customHeight="1" x14ac:dyDescent="0.2">
      <c r="B165" s="173"/>
      <c r="C165" s="297" t="s">
        <v>1351</v>
      </c>
      <c r="D165" s="297"/>
      <c r="E165" s="297"/>
      <c r="F165" s="297"/>
      <c r="G165" s="297"/>
      <c r="H165" s="297"/>
      <c r="I165" s="297"/>
      <c r="J165" s="297"/>
      <c r="K165" s="174"/>
    </row>
    <row r="166" spans="2:11" customFormat="1" ht="17.25" customHeight="1" x14ac:dyDescent="0.2">
      <c r="B166" s="173"/>
      <c r="C166" s="194" t="s">
        <v>1279</v>
      </c>
      <c r="D166" s="194"/>
      <c r="E166" s="194"/>
      <c r="F166" s="194" t="s">
        <v>1280</v>
      </c>
      <c r="G166" s="234"/>
      <c r="H166" s="235" t="s">
        <v>55</v>
      </c>
      <c r="I166" s="235" t="s">
        <v>58</v>
      </c>
      <c r="J166" s="194" t="s">
        <v>1281</v>
      </c>
      <c r="K166" s="174"/>
    </row>
    <row r="167" spans="2:11" customFormat="1" ht="17.25" customHeight="1" x14ac:dyDescent="0.2">
      <c r="B167" s="175"/>
      <c r="C167" s="196" t="s">
        <v>1282</v>
      </c>
      <c r="D167" s="196"/>
      <c r="E167" s="196"/>
      <c r="F167" s="197" t="s">
        <v>1283</v>
      </c>
      <c r="G167" s="236"/>
      <c r="H167" s="237"/>
      <c r="I167" s="237"/>
      <c r="J167" s="196" t="s">
        <v>1284</v>
      </c>
      <c r="K167" s="176"/>
    </row>
    <row r="168" spans="2:11" customFormat="1" ht="5.25" customHeight="1" x14ac:dyDescent="0.2">
      <c r="B168" s="204"/>
      <c r="C168" s="199"/>
      <c r="D168" s="199"/>
      <c r="E168" s="199"/>
      <c r="F168" s="199"/>
      <c r="G168" s="200"/>
      <c r="H168" s="199"/>
      <c r="I168" s="199"/>
      <c r="J168" s="199"/>
      <c r="K168" s="225"/>
    </row>
    <row r="169" spans="2:11" customFormat="1" ht="15" customHeight="1" x14ac:dyDescent="0.2">
      <c r="B169" s="204"/>
      <c r="C169" s="181" t="s">
        <v>1288</v>
      </c>
      <c r="D169" s="181"/>
      <c r="E169" s="181"/>
      <c r="F169" s="202" t="s">
        <v>1285</v>
      </c>
      <c r="G169" s="181"/>
      <c r="H169" s="181" t="s">
        <v>1325</v>
      </c>
      <c r="I169" s="181" t="s">
        <v>1287</v>
      </c>
      <c r="J169" s="181">
        <v>120</v>
      </c>
      <c r="K169" s="225"/>
    </row>
    <row r="170" spans="2:11" customFormat="1" ht="15" customHeight="1" x14ac:dyDescent="0.2">
      <c r="B170" s="204"/>
      <c r="C170" s="181" t="s">
        <v>1334</v>
      </c>
      <c r="D170" s="181"/>
      <c r="E170" s="181"/>
      <c r="F170" s="202" t="s">
        <v>1285</v>
      </c>
      <c r="G170" s="181"/>
      <c r="H170" s="181" t="s">
        <v>1335</v>
      </c>
      <c r="I170" s="181" t="s">
        <v>1287</v>
      </c>
      <c r="J170" s="181" t="s">
        <v>1336</v>
      </c>
      <c r="K170" s="225"/>
    </row>
    <row r="171" spans="2:11" customFormat="1" ht="15" customHeight="1" x14ac:dyDescent="0.2">
      <c r="B171" s="204"/>
      <c r="C171" s="181" t="s">
        <v>1233</v>
      </c>
      <c r="D171" s="181"/>
      <c r="E171" s="181"/>
      <c r="F171" s="202" t="s">
        <v>1285</v>
      </c>
      <c r="G171" s="181"/>
      <c r="H171" s="181" t="s">
        <v>1352</v>
      </c>
      <c r="I171" s="181" t="s">
        <v>1287</v>
      </c>
      <c r="J171" s="181" t="s">
        <v>1336</v>
      </c>
      <c r="K171" s="225"/>
    </row>
    <row r="172" spans="2:11" customFormat="1" ht="15" customHeight="1" x14ac:dyDescent="0.2">
      <c r="B172" s="204"/>
      <c r="C172" s="181" t="s">
        <v>1290</v>
      </c>
      <c r="D172" s="181"/>
      <c r="E172" s="181"/>
      <c r="F172" s="202" t="s">
        <v>1291</v>
      </c>
      <c r="G172" s="181"/>
      <c r="H172" s="181" t="s">
        <v>1352</v>
      </c>
      <c r="I172" s="181" t="s">
        <v>1287</v>
      </c>
      <c r="J172" s="181">
        <v>50</v>
      </c>
      <c r="K172" s="225"/>
    </row>
    <row r="173" spans="2:11" customFormat="1" ht="15" customHeight="1" x14ac:dyDescent="0.2">
      <c r="B173" s="204"/>
      <c r="C173" s="181" t="s">
        <v>1293</v>
      </c>
      <c r="D173" s="181"/>
      <c r="E173" s="181"/>
      <c r="F173" s="202" t="s">
        <v>1285</v>
      </c>
      <c r="G173" s="181"/>
      <c r="H173" s="181" t="s">
        <v>1352</v>
      </c>
      <c r="I173" s="181" t="s">
        <v>1295</v>
      </c>
      <c r="J173" s="181"/>
      <c r="K173" s="225"/>
    </row>
    <row r="174" spans="2:11" customFormat="1" ht="15" customHeight="1" x14ac:dyDescent="0.2">
      <c r="B174" s="204"/>
      <c r="C174" s="181" t="s">
        <v>1304</v>
      </c>
      <c r="D174" s="181"/>
      <c r="E174" s="181"/>
      <c r="F174" s="202" t="s">
        <v>1291</v>
      </c>
      <c r="G174" s="181"/>
      <c r="H174" s="181" t="s">
        <v>1352</v>
      </c>
      <c r="I174" s="181" t="s">
        <v>1287</v>
      </c>
      <c r="J174" s="181">
        <v>50</v>
      </c>
      <c r="K174" s="225"/>
    </row>
    <row r="175" spans="2:11" customFormat="1" ht="15" customHeight="1" x14ac:dyDescent="0.2">
      <c r="B175" s="204"/>
      <c r="C175" s="181" t="s">
        <v>1312</v>
      </c>
      <c r="D175" s="181"/>
      <c r="E175" s="181"/>
      <c r="F175" s="202" t="s">
        <v>1291</v>
      </c>
      <c r="G175" s="181"/>
      <c r="H175" s="181" t="s">
        <v>1352</v>
      </c>
      <c r="I175" s="181" t="s">
        <v>1287</v>
      </c>
      <c r="J175" s="181">
        <v>50</v>
      </c>
      <c r="K175" s="225"/>
    </row>
    <row r="176" spans="2:11" customFormat="1" ht="15" customHeight="1" x14ac:dyDescent="0.2">
      <c r="B176" s="204"/>
      <c r="C176" s="181" t="s">
        <v>1310</v>
      </c>
      <c r="D176" s="181"/>
      <c r="E176" s="181"/>
      <c r="F176" s="202" t="s">
        <v>1291</v>
      </c>
      <c r="G176" s="181"/>
      <c r="H176" s="181" t="s">
        <v>1352</v>
      </c>
      <c r="I176" s="181" t="s">
        <v>1287</v>
      </c>
      <c r="J176" s="181">
        <v>50</v>
      </c>
      <c r="K176" s="225"/>
    </row>
    <row r="177" spans="2:11" customFormat="1" ht="15" customHeight="1" x14ac:dyDescent="0.2">
      <c r="B177" s="204"/>
      <c r="C177" s="181" t="s">
        <v>108</v>
      </c>
      <c r="D177" s="181"/>
      <c r="E177" s="181"/>
      <c r="F177" s="202" t="s">
        <v>1285</v>
      </c>
      <c r="G177" s="181"/>
      <c r="H177" s="181" t="s">
        <v>1353</v>
      </c>
      <c r="I177" s="181" t="s">
        <v>1354</v>
      </c>
      <c r="J177" s="181"/>
      <c r="K177" s="225"/>
    </row>
    <row r="178" spans="2:11" customFormat="1" ht="15" customHeight="1" x14ac:dyDescent="0.2">
      <c r="B178" s="204"/>
      <c r="C178" s="181" t="s">
        <v>58</v>
      </c>
      <c r="D178" s="181"/>
      <c r="E178" s="181"/>
      <c r="F178" s="202" t="s">
        <v>1285</v>
      </c>
      <c r="G178" s="181"/>
      <c r="H178" s="181" t="s">
        <v>1355</v>
      </c>
      <c r="I178" s="181" t="s">
        <v>1356</v>
      </c>
      <c r="J178" s="181">
        <v>1</v>
      </c>
      <c r="K178" s="225"/>
    </row>
    <row r="179" spans="2:11" customFormat="1" ht="15" customHeight="1" x14ac:dyDescent="0.2">
      <c r="B179" s="204"/>
      <c r="C179" s="181" t="s">
        <v>54</v>
      </c>
      <c r="D179" s="181"/>
      <c r="E179" s="181"/>
      <c r="F179" s="202" t="s">
        <v>1285</v>
      </c>
      <c r="G179" s="181"/>
      <c r="H179" s="181" t="s">
        <v>1357</v>
      </c>
      <c r="I179" s="181" t="s">
        <v>1287</v>
      </c>
      <c r="J179" s="181">
        <v>20</v>
      </c>
      <c r="K179" s="225"/>
    </row>
    <row r="180" spans="2:11" customFormat="1" ht="15" customHeight="1" x14ac:dyDescent="0.2">
      <c r="B180" s="204"/>
      <c r="C180" s="181" t="s">
        <v>55</v>
      </c>
      <c r="D180" s="181"/>
      <c r="E180" s="181"/>
      <c r="F180" s="202" t="s">
        <v>1285</v>
      </c>
      <c r="G180" s="181"/>
      <c r="H180" s="181" t="s">
        <v>1358</v>
      </c>
      <c r="I180" s="181" t="s">
        <v>1287</v>
      </c>
      <c r="J180" s="181">
        <v>255</v>
      </c>
      <c r="K180" s="225"/>
    </row>
    <row r="181" spans="2:11" customFormat="1" ht="15" customHeight="1" x14ac:dyDescent="0.2">
      <c r="B181" s="204"/>
      <c r="C181" s="181" t="s">
        <v>109</v>
      </c>
      <c r="D181" s="181"/>
      <c r="E181" s="181"/>
      <c r="F181" s="202" t="s">
        <v>1285</v>
      </c>
      <c r="G181" s="181"/>
      <c r="H181" s="181" t="s">
        <v>1249</v>
      </c>
      <c r="I181" s="181" t="s">
        <v>1287</v>
      </c>
      <c r="J181" s="181">
        <v>10</v>
      </c>
      <c r="K181" s="225"/>
    </row>
    <row r="182" spans="2:11" customFormat="1" ht="15" customHeight="1" x14ac:dyDescent="0.2">
      <c r="B182" s="204"/>
      <c r="C182" s="181" t="s">
        <v>110</v>
      </c>
      <c r="D182" s="181"/>
      <c r="E182" s="181"/>
      <c r="F182" s="202" t="s">
        <v>1285</v>
      </c>
      <c r="G182" s="181"/>
      <c r="H182" s="181" t="s">
        <v>1359</v>
      </c>
      <c r="I182" s="181" t="s">
        <v>1320</v>
      </c>
      <c r="J182" s="181"/>
      <c r="K182" s="225"/>
    </row>
    <row r="183" spans="2:11" customFormat="1" ht="15" customHeight="1" x14ac:dyDescent="0.2">
      <c r="B183" s="204"/>
      <c r="C183" s="181" t="s">
        <v>1360</v>
      </c>
      <c r="D183" s="181"/>
      <c r="E183" s="181"/>
      <c r="F183" s="202" t="s">
        <v>1285</v>
      </c>
      <c r="G183" s="181"/>
      <c r="H183" s="181" t="s">
        <v>1361</v>
      </c>
      <c r="I183" s="181" t="s">
        <v>1320</v>
      </c>
      <c r="J183" s="181"/>
      <c r="K183" s="225"/>
    </row>
    <row r="184" spans="2:11" customFormat="1" ht="15" customHeight="1" x14ac:dyDescent="0.2">
      <c r="B184" s="204"/>
      <c r="C184" s="181" t="s">
        <v>1349</v>
      </c>
      <c r="D184" s="181"/>
      <c r="E184" s="181"/>
      <c r="F184" s="202" t="s">
        <v>1285</v>
      </c>
      <c r="G184" s="181"/>
      <c r="H184" s="181" t="s">
        <v>1362</v>
      </c>
      <c r="I184" s="181" t="s">
        <v>1320</v>
      </c>
      <c r="J184" s="181"/>
      <c r="K184" s="225"/>
    </row>
    <row r="185" spans="2:11" customFormat="1" ht="15" customHeight="1" x14ac:dyDescent="0.2">
      <c r="B185" s="204"/>
      <c r="C185" s="181" t="s">
        <v>112</v>
      </c>
      <c r="D185" s="181"/>
      <c r="E185" s="181"/>
      <c r="F185" s="202" t="s">
        <v>1291</v>
      </c>
      <c r="G185" s="181"/>
      <c r="H185" s="181" t="s">
        <v>1363</v>
      </c>
      <c r="I185" s="181" t="s">
        <v>1287</v>
      </c>
      <c r="J185" s="181">
        <v>50</v>
      </c>
      <c r="K185" s="225"/>
    </row>
    <row r="186" spans="2:11" customFormat="1" ht="15" customHeight="1" x14ac:dyDescent="0.2">
      <c r="B186" s="204"/>
      <c r="C186" s="181" t="s">
        <v>1364</v>
      </c>
      <c r="D186" s="181"/>
      <c r="E186" s="181"/>
      <c r="F186" s="202" t="s">
        <v>1291</v>
      </c>
      <c r="G186" s="181"/>
      <c r="H186" s="181" t="s">
        <v>1365</v>
      </c>
      <c r="I186" s="181" t="s">
        <v>1366</v>
      </c>
      <c r="J186" s="181"/>
      <c r="K186" s="225"/>
    </row>
    <row r="187" spans="2:11" customFormat="1" ht="15" customHeight="1" x14ac:dyDescent="0.2">
      <c r="B187" s="204"/>
      <c r="C187" s="181" t="s">
        <v>1367</v>
      </c>
      <c r="D187" s="181"/>
      <c r="E187" s="181"/>
      <c r="F187" s="202" t="s">
        <v>1291</v>
      </c>
      <c r="G187" s="181"/>
      <c r="H187" s="181" t="s">
        <v>1368</v>
      </c>
      <c r="I187" s="181" t="s">
        <v>1366</v>
      </c>
      <c r="J187" s="181"/>
      <c r="K187" s="225"/>
    </row>
    <row r="188" spans="2:11" customFormat="1" ht="15" customHeight="1" x14ac:dyDescent="0.2">
      <c r="B188" s="204"/>
      <c r="C188" s="181" t="s">
        <v>1369</v>
      </c>
      <c r="D188" s="181"/>
      <c r="E188" s="181"/>
      <c r="F188" s="202" t="s">
        <v>1291</v>
      </c>
      <c r="G188" s="181"/>
      <c r="H188" s="181" t="s">
        <v>1370</v>
      </c>
      <c r="I188" s="181" t="s">
        <v>1366</v>
      </c>
      <c r="J188" s="181"/>
      <c r="K188" s="225"/>
    </row>
    <row r="189" spans="2:11" customFormat="1" ht="15" customHeight="1" x14ac:dyDescent="0.2">
      <c r="B189" s="204"/>
      <c r="C189" s="238" t="s">
        <v>1371</v>
      </c>
      <c r="D189" s="181"/>
      <c r="E189" s="181"/>
      <c r="F189" s="202" t="s">
        <v>1291</v>
      </c>
      <c r="G189" s="181"/>
      <c r="H189" s="181" t="s">
        <v>1372</v>
      </c>
      <c r="I189" s="181" t="s">
        <v>1373</v>
      </c>
      <c r="J189" s="239" t="s">
        <v>1374</v>
      </c>
      <c r="K189" s="225"/>
    </row>
    <row r="190" spans="2:11" customFormat="1" ht="15" customHeight="1" x14ac:dyDescent="0.2">
      <c r="B190" s="240"/>
      <c r="C190" s="241" t="s">
        <v>1375</v>
      </c>
      <c r="D190" s="242"/>
      <c r="E190" s="242"/>
      <c r="F190" s="243" t="s">
        <v>1291</v>
      </c>
      <c r="G190" s="242"/>
      <c r="H190" s="242" t="s">
        <v>1376</v>
      </c>
      <c r="I190" s="242" t="s">
        <v>1373</v>
      </c>
      <c r="J190" s="244" t="s">
        <v>1374</v>
      </c>
      <c r="K190" s="245"/>
    </row>
    <row r="191" spans="2:11" customFormat="1" ht="15" customHeight="1" x14ac:dyDescent="0.2">
      <c r="B191" s="204"/>
      <c r="C191" s="238" t="s">
        <v>43</v>
      </c>
      <c r="D191" s="181"/>
      <c r="E191" s="181"/>
      <c r="F191" s="202" t="s">
        <v>1285</v>
      </c>
      <c r="G191" s="181"/>
      <c r="H191" s="178" t="s">
        <v>1377</v>
      </c>
      <c r="I191" s="181" t="s">
        <v>1378</v>
      </c>
      <c r="J191" s="181"/>
      <c r="K191" s="225"/>
    </row>
    <row r="192" spans="2:11" customFormat="1" ht="15" customHeight="1" x14ac:dyDescent="0.2">
      <c r="B192" s="204"/>
      <c r="C192" s="238" t="s">
        <v>1379</v>
      </c>
      <c r="D192" s="181"/>
      <c r="E192" s="181"/>
      <c r="F192" s="202" t="s">
        <v>1285</v>
      </c>
      <c r="G192" s="181"/>
      <c r="H192" s="181" t="s">
        <v>1380</v>
      </c>
      <c r="I192" s="181" t="s">
        <v>1320</v>
      </c>
      <c r="J192" s="181"/>
      <c r="K192" s="225"/>
    </row>
    <row r="193" spans="2:11" customFormat="1" ht="15" customHeight="1" x14ac:dyDescent="0.2">
      <c r="B193" s="204"/>
      <c r="C193" s="238" t="s">
        <v>1381</v>
      </c>
      <c r="D193" s="181"/>
      <c r="E193" s="181"/>
      <c r="F193" s="202" t="s">
        <v>1285</v>
      </c>
      <c r="G193" s="181"/>
      <c r="H193" s="181" t="s">
        <v>1382</v>
      </c>
      <c r="I193" s="181" t="s">
        <v>1320</v>
      </c>
      <c r="J193" s="181"/>
      <c r="K193" s="225"/>
    </row>
    <row r="194" spans="2:11" customFormat="1" ht="15" customHeight="1" x14ac:dyDescent="0.2">
      <c r="B194" s="204"/>
      <c r="C194" s="238" t="s">
        <v>1383</v>
      </c>
      <c r="D194" s="181"/>
      <c r="E194" s="181"/>
      <c r="F194" s="202" t="s">
        <v>1291</v>
      </c>
      <c r="G194" s="181"/>
      <c r="H194" s="181" t="s">
        <v>1384</v>
      </c>
      <c r="I194" s="181" t="s">
        <v>1320</v>
      </c>
      <c r="J194" s="181"/>
      <c r="K194" s="225"/>
    </row>
    <row r="195" spans="2:11" customFormat="1" ht="15" customHeight="1" x14ac:dyDescent="0.2">
      <c r="B195" s="231"/>
      <c r="C195" s="246"/>
      <c r="D195" s="211"/>
      <c r="E195" s="211"/>
      <c r="F195" s="211"/>
      <c r="G195" s="211"/>
      <c r="H195" s="211"/>
      <c r="I195" s="211"/>
      <c r="J195" s="211"/>
      <c r="K195" s="232"/>
    </row>
    <row r="196" spans="2:11" customFormat="1" ht="18.75" customHeight="1" x14ac:dyDescent="0.2">
      <c r="B196" s="213"/>
      <c r="C196" s="223"/>
      <c r="D196" s="223"/>
      <c r="E196" s="223"/>
      <c r="F196" s="233"/>
      <c r="G196" s="223"/>
      <c r="H196" s="223"/>
      <c r="I196" s="223"/>
      <c r="J196" s="223"/>
      <c r="K196" s="213"/>
    </row>
    <row r="197" spans="2:11" customFormat="1" ht="18.75" customHeight="1" x14ac:dyDescent="0.2">
      <c r="B197" s="213"/>
      <c r="C197" s="223"/>
      <c r="D197" s="223"/>
      <c r="E197" s="223"/>
      <c r="F197" s="233"/>
      <c r="G197" s="223"/>
      <c r="H197" s="223"/>
      <c r="I197" s="223"/>
      <c r="J197" s="223"/>
      <c r="K197" s="213"/>
    </row>
    <row r="198" spans="2:11" customFormat="1" ht="18.75" customHeight="1" x14ac:dyDescent="0.2">
      <c r="B198" s="188"/>
      <c r="C198" s="188"/>
      <c r="D198" s="188"/>
      <c r="E198" s="188"/>
      <c r="F198" s="188"/>
      <c r="G198" s="188"/>
      <c r="H198" s="188"/>
      <c r="I198" s="188"/>
      <c r="J198" s="188"/>
      <c r="K198" s="188"/>
    </row>
    <row r="199" spans="2:11" customFormat="1" ht="13.5" x14ac:dyDescent="0.2">
      <c r="B199" s="170"/>
      <c r="C199" s="171"/>
      <c r="D199" s="171"/>
      <c r="E199" s="171"/>
      <c r="F199" s="171"/>
      <c r="G199" s="171"/>
      <c r="H199" s="171"/>
      <c r="I199" s="171"/>
      <c r="J199" s="171"/>
      <c r="K199" s="172"/>
    </row>
    <row r="200" spans="2:11" customFormat="1" ht="21" x14ac:dyDescent="0.2">
      <c r="B200" s="173"/>
      <c r="C200" s="297" t="s">
        <v>1385</v>
      </c>
      <c r="D200" s="297"/>
      <c r="E200" s="297"/>
      <c r="F200" s="297"/>
      <c r="G200" s="297"/>
      <c r="H200" s="297"/>
      <c r="I200" s="297"/>
      <c r="J200" s="297"/>
      <c r="K200" s="174"/>
    </row>
    <row r="201" spans="2:11" customFormat="1" ht="25.5" customHeight="1" x14ac:dyDescent="0.3">
      <c r="B201" s="173"/>
      <c r="C201" s="247" t="s">
        <v>1386</v>
      </c>
      <c r="D201" s="247"/>
      <c r="E201" s="247"/>
      <c r="F201" s="247" t="s">
        <v>1387</v>
      </c>
      <c r="G201" s="248"/>
      <c r="H201" s="298" t="s">
        <v>1388</v>
      </c>
      <c r="I201" s="298"/>
      <c r="J201" s="298"/>
      <c r="K201" s="174"/>
    </row>
    <row r="202" spans="2:11" customFormat="1" ht="5.25" customHeight="1" x14ac:dyDescent="0.2">
      <c r="B202" s="204"/>
      <c r="C202" s="199"/>
      <c r="D202" s="199"/>
      <c r="E202" s="199"/>
      <c r="F202" s="199"/>
      <c r="G202" s="223"/>
      <c r="H202" s="199"/>
      <c r="I202" s="199"/>
      <c r="J202" s="199"/>
      <c r="K202" s="225"/>
    </row>
    <row r="203" spans="2:11" customFormat="1" ht="15" customHeight="1" x14ac:dyDescent="0.2">
      <c r="B203" s="204"/>
      <c r="C203" s="181" t="s">
        <v>1378</v>
      </c>
      <c r="D203" s="181"/>
      <c r="E203" s="181"/>
      <c r="F203" s="202" t="s">
        <v>44</v>
      </c>
      <c r="G203" s="181"/>
      <c r="H203" s="296" t="s">
        <v>1389</v>
      </c>
      <c r="I203" s="296"/>
      <c r="J203" s="296"/>
      <c r="K203" s="225"/>
    </row>
    <row r="204" spans="2:11" customFormat="1" ht="15" customHeight="1" x14ac:dyDescent="0.2">
      <c r="B204" s="204"/>
      <c r="C204" s="181"/>
      <c r="D204" s="181"/>
      <c r="E204" s="181"/>
      <c r="F204" s="202" t="s">
        <v>45</v>
      </c>
      <c r="G204" s="181"/>
      <c r="H204" s="296" t="s">
        <v>1390</v>
      </c>
      <c r="I204" s="296"/>
      <c r="J204" s="296"/>
      <c r="K204" s="225"/>
    </row>
    <row r="205" spans="2:11" customFormat="1" ht="15" customHeight="1" x14ac:dyDescent="0.2">
      <c r="B205" s="204"/>
      <c r="C205" s="181"/>
      <c r="D205" s="181"/>
      <c r="E205" s="181"/>
      <c r="F205" s="202" t="s">
        <v>48</v>
      </c>
      <c r="G205" s="181"/>
      <c r="H205" s="296" t="s">
        <v>1391</v>
      </c>
      <c r="I205" s="296"/>
      <c r="J205" s="296"/>
      <c r="K205" s="225"/>
    </row>
    <row r="206" spans="2:11" customFormat="1" ht="15" customHeight="1" x14ac:dyDescent="0.2">
      <c r="B206" s="204"/>
      <c r="C206" s="181"/>
      <c r="D206" s="181"/>
      <c r="E206" s="181"/>
      <c r="F206" s="202" t="s">
        <v>46</v>
      </c>
      <c r="G206" s="181"/>
      <c r="H206" s="296" t="s">
        <v>1392</v>
      </c>
      <c r="I206" s="296"/>
      <c r="J206" s="296"/>
      <c r="K206" s="225"/>
    </row>
    <row r="207" spans="2:11" customFormat="1" ht="15" customHeight="1" x14ac:dyDescent="0.2">
      <c r="B207" s="204"/>
      <c r="C207" s="181"/>
      <c r="D207" s="181"/>
      <c r="E207" s="181"/>
      <c r="F207" s="202" t="s">
        <v>47</v>
      </c>
      <c r="G207" s="181"/>
      <c r="H207" s="296" t="s">
        <v>1393</v>
      </c>
      <c r="I207" s="296"/>
      <c r="J207" s="296"/>
      <c r="K207" s="225"/>
    </row>
    <row r="208" spans="2:11" customFormat="1" ht="15" customHeight="1" x14ac:dyDescent="0.2">
      <c r="B208" s="204"/>
      <c r="C208" s="181"/>
      <c r="D208" s="181"/>
      <c r="E208" s="181"/>
      <c r="F208" s="202"/>
      <c r="G208" s="181"/>
      <c r="H208" s="181"/>
      <c r="I208" s="181"/>
      <c r="J208" s="181"/>
      <c r="K208" s="225"/>
    </row>
    <row r="209" spans="2:11" customFormat="1" ht="15" customHeight="1" x14ac:dyDescent="0.2">
      <c r="B209" s="204"/>
      <c r="C209" s="181" t="s">
        <v>1332</v>
      </c>
      <c r="D209" s="181"/>
      <c r="E209" s="181"/>
      <c r="F209" s="202" t="s">
        <v>80</v>
      </c>
      <c r="G209" s="181"/>
      <c r="H209" s="296" t="s">
        <v>1394</v>
      </c>
      <c r="I209" s="296"/>
      <c r="J209" s="296"/>
      <c r="K209" s="225"/>
    </row>
    <row r="210" spans="2:11" customFormat="1" ht="15" customHeight="1" x14ac:dyDescent="0.2">
      <c r="B210" s="204"/>
      <c r="C210" s="181"/>
      <c r="D210" s="181"/>
      <c r="E210" s="181"/>
      <c r="F210" s="202" t="s">
        <v>1227</v>
      </c>
      <c r="G210" s="181"/>
      <c r="H210" s="296" t="s">
        <v>1228</v>
      </c>
      <c r="I210" s="296"/>
      <c r="J210" s="296"/>
      <c r="K210" s="225"/>
    </row>
    <row r="211" spans="2:11" customFormat="1" ht="15" customHeight="1" x14ac:dyDescent="0.2">
      <c r="B211" s="204"/>
      <c r="C211" s="181"/>
      <c r="D211" s="181"/>
      <c r="E211" s="181"/>
      <c r="F211" s="202" t="s">
        <v>1225</v>
      </c>
      <c r="G211" s="181"/>
      <c r="H211" s="296" t="s">
        <v>1395</v>
      </c>
      <c r="I211" s="296"/>
      <c r="J211" s="296"/>
      <c r="K211" s="225"/>
    </row>
    <row r="212" spans="2:11" customFormat="1" ht="15" customHeight="1" x14ac:dyDescent="0.2">
      <c r="B212" s="249"/>
      <c r="C212" s="181"/>
      <c r="D212" s="181"/>
      <c r="E212" s="181"/>
      <c r="F212" s="202" t="s">
        <v>1229</v>
      </c>
      <c r="G212" s="238"/>
      <c r="H212" s="295" t="s">
        <v>1230</v>
      </c>
      <c r="I212" s="295"/>
      <c r="J212" s="295"/>
      <c r="K212" s="250"/>
    </row>
    <row r="213" spans="2:11" customFormat="1" ht="15" customHeight="1" x14ac:dyDescent="0.2">
      <c r="B213" s="249"/>
      <c r="C213" s="181"/>
      <c r="D213" s="181"/>
      <c r="E213" s="181"/>
      <c r="F213" s="202" t="s">
        <v>1231</v>
      </c>
      <c r="G213" s="238"/>
      <c r="H213" s="295" t="s">
        <v>1208</v>
      </c>
      <c r="I213" s="295"/>
      <c r="J213" s="295"/>
      <c r="K213" s="250"/>
    </row>
    <row r="214" spans="2:11" customFormat="1" ht="15" customHeight="1" x14ac:dyDescent="0.2">
      <c r="B214" s="249"/>
      <c r="C214" s="181"/>
      <c r="D214" s="181"/>
      <c r="E214" s="181"/>
      <c r="F214" s="202"/>
      <c r="G214" s="238"/>
      <c r="H214" s="229"/>
      <c r="I214" s="229"/>
      <c r="J214" s="229"/>
      <c r="K214" s="250"/>
    </row>
    <row r="215" spans="2:11" customFormat="1" ht="15" customHeight="1" x14ac:dyDescent="0.2">
      <c r="B215" s="249"/>
      <c r="C215" s="181" t="s">
        <v>1356</v>
      </c>
      <c r="D215" s="181"/>
      <c r="E215" s="181"/>
      <c r="F215" s="202">
        <v>1</v>
      </c>
      <c r="G215" s="238"/>
      <c r="H215" s="295" t="s">
        <v>1396</v>
      </c>
      <c r="I215" s="295"/>
      <c r="J215" s="295"/>
      <c r="K215" s="250"/>
    </row>
    <row r="216" spans="2:11" customFormat="1" ht="15" customHeight="1" x14ac:dyDescent="0.2">
      <c r="B216" s="249"/>
      <c r="C216" s="181"/>
      <c r="D216" s="181"/>
      <c r="E216" s="181"/>
      <c r="F216" s="202">
        <v>2</v>
      </c>
      <c r="G216" s="238"/>
      <c r="H216" s="295" t="s">
        <v>1397</v>
      </c>
      <c r="I216" s="295"/>
      <c r="J216" s="295"/>
      <c r="K216" s="250"/>
    </row>
    <row r="217" spans="2:11" customFormat="1" ht="15" customHeight="1" x14ac:dyDescent="0.2">
      <c r="B217" s="249"/>
      <c r="C217" s="181"/>
      <c r="D217" s="181"/>
      <c r="E217" s="181"/>
      <c r="F217" s="202">
        <v>3</v>
      </c>
      <c r="G217" s="238"/>
      <c r="H217" s="295" t="s">
        <v>1398</v>
      </c>
      <c r="I217" s="295"/>
      <c r="J217" s="295"/>
      <c r="K217" s="250"/>
    </row>
    <row r="218" spans="2:11" customFormat="1" ht="15" customHeight="1" x14ac:dyDescent="0.2">
      <c r="B218" s="249"/>
      <c r="C218" s="181"/>
      <c r="D218" s="181"/>
      <c r="E218" s="181"/>
      <c r="F218" s="202">
        <v>4</v>
      </c>
      <c r="G218" s="238"/>
      <c r="H218" s="295" t="s">
        <v>1399</v>
      </c>
      <c r="I218" s="295"/>
      <c r="J218" s="295"/>
      <c r="K218" s="250"/>
    </row>
    <row r="219" spans="2:11" customFormat="1" ht="12.75" customHeight="1" x14ac:dyDescent="0.2">
      <c r="B219" s="251"/>
      <c r="C219" s="252"/>
      <c r="D219" s="252"/>
      <c r="E219" s="252"/>
      <c r="F219" s="252"/>
      <c r="G219" s="252"/>
      <c r="H219" s="252"/>
      <c r="I219" s="252"/>
      <c r="J219" s="252"/>
      <c r="K219" s="253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110,120,130,160 - KOMU...</vt:lpstr>
      <vt:lpstr>SO 140,150,160 - MÍSTNÍ K...</vt:lpstr>
      <vt:lpstr>SO 900 - VEDLEJŠÍ ROZPOČT...</vt:lpstr>
      <vt:lpstr>Pokyny pro vyplnění</vt:lpstr>
      <vt:lpstr>'Rekapitulace stavby'!Názvy_tisku</vt:lpstr>
      <vt:lpstr>'SO 110,120,130,160 - KOMU...'!Názvy_tisku</vt:lpstr>
      <vt:lpstr>'SO 140,150,160 - MÍSTNÍ K...'!Názvy_tisku</vt:lpstr>
      <vt:lpstr>'SO 900 - VEDLEJŠÍ ROZPOČT...'!Názvy_tisku</vt:lpstr>
      <vt:lpstr>'Pokyny pro vyplnění'!Oblast_tisku</vt:lpstr>
      <vt:lpstr>'Rekapitulace stavby'!Oblast_tisku</vt:lpstr>
      <vt:lpstr>'SO 110,120,130,160 - KOMU...'!Oblast_tisku</vt:lpstr>
      <vt:lpstr>'SO 140,150,160 - MÍSTNÍ K...'!Oblast_tisku</vt:lpstr>
      <vt:lpstr>'SO 900 -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Zábranský Ladislav</cp:lastModifiedBy>
  <cp:lastPrinted>2025-03-05T18:24:03Z</cp:lastPrinted>
  <dcterms:created xsi:type="dcterms:W3CDTF">2025-03-05T18:15:59Z</dcterms:created>
  <dcterms:modified xsi:type="dcterms:W3CDTF">2025-03-06T05:03:47Z</dcterms:modified>
</cp:coreProperties>
</file>