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sclient\X\PJ\Akce 2025\STAVBY LZ\III_18018 Letkov_průtah\Dotazy\Dotaz č.4\"/>
    </mc:Choice>
  </mc:AlternateContent>
  <bookViews>
    <workbookView xWindow="0" yWindow="0" windowWidth="28800" windowHeight="12300" activeTab="1"/>
  </bookViews>
  <sheets>
    <sheet name="Rekapitulace stavby" sheetId="1" r:id="rId1"/>
    <sheet name="21064 - III-18018 LETKOV ..." sheetId="2" r:id="rId2"/>
  </sheets>
  <definedNames>
    <definedName name="_xlnm._FilterDatabase" localSheetId="1" hidden="1">'21064 - III-18018 LETKOV ...'!$C$123:$K$187</definedName>
    <definedName name="_xlnm.Print_Titles" localSheetId="1">'21064 - III-18018 LETKOV ...'!$123:$123</definedName>
    <definedName name="_xlnm.Print_Titles" localSheetId="0">'Rekapitulace stavby'!$92:$92</definedName>
    <definedName name="_xlnm.Print_Area" localSheetId="1">'21064 - III-18018 LETKOV ...'!$C$4:$J$76,'21064 - III-18018 LETKOV ...'!$C$82:$J$107,'21064 - III-18018 LETKOV ...'!$C$113:$J$187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87" i="2"/>
  <c r="BH187" i="2"/>
  <c r="BG187" i="2"/>
  <c r="BF187" i="2"/>
  <c r="T187" i="2"/>
  <c r="T186" i="2" s="1"/>
  <c r="T185" i="2" s="1"/>
  <c r="R187" i="2"/>
  <c r="R186" i="2"/>
  <c r="R185" i="2" s="1"/>
  <c r="P187" i="2"/>
  <c r="P186" i="2" s="1"/>
  <c r="P185" i="2" s="1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T178" i="2"/>
  <c r="R179" i="2"/>
  <c r="R178" i="2" s="1"/>
  <c r="R175" i="2" s="1"/>
  <c r="P179" i="2"/>
  <c r="P178" i="2" s="1"/>
  <c r="BI177" i="2"/>
  <c r="BH177" i="2"/>
  <c r="BG177" i="2"/>
  <c r="BF177" i="2"/>
  <c r="T177" i="2"/>
  <c r="R177" i="2"/>
  <c r="P177" i="2"/>
  <c r="P175" i="2" s="1"/>
  <c r="BI176" i="2"/>
  <c r="BH176" i="2"/>
  <c r="BG176" i="2"/>
  <c r="BF176" i="2"/>
  <c r="T176" i="2"/>
  <c r="T175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T143" i="2"/>
  <c r="R144" i="2"/>
  <c r="R143" i="2"/>
  <c r="P144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F34" i="2" s="1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F35" i="2" s="1"/>
  <c r="BH128" i="2"/>
  <c r="BG128" i="2"/>
  <c r="BF128" i="2"/>
  <c r="F32" i="2" s="1"/>
  <c r="T128" i="2"/>
  <c r="R128" i="2"/>
  <c r="P128" i="2"/>
  <c r="BI127" i="2"/>
  <c r="BH127" i="2"/>
  <c r="BG127" i="2"/>
  <c r="BF127" i="2"/>
  <c r="T127" i="2"/>
  <c r="R127" i="2"/>
  <c r="P127" i="2"/>
  <c r="J121" i="2"/>
  <c r="F118" i="2"/>
  <c r="E116" i="2"/>
  <c r="J90" i="2"/>
  <c r="F87" i="2"/>
  <c r="E85" i="2"/>
  <c r="J19" i="2"/>
  <c r="E19" i="2"/>
  <c r="J120" i="2" s="1"/>
  <c r="J18" i="2"/>
  <c r="J16" i="2"/>
  <c r="E16" i="2"/>
  <c r="F121" i="2" s="1"/>
  <c r="J15" i="2"/>
  <c r="J13" i="2"/>
  <c r="E13" i="2"/>
  <c r="F120" i="2"/>
  <c r="J12" i="2"/>
  <c r="J10" i="2"/>
  <c r="J118" i="2"/>
  <c r="L90" i="1"/>
  <c r="AM90" i="1"/>
  <c r="AM89" i="1"/>
  <c r="L89" i="1"/>
  <c r="AM87" i="1"/>
  <c r="L87" i="1"/>
  <c r="L85" i="1"/>
  <c r="L84" i="1"/>
  <c r="J187" i="2"/>
  <c r="J177" i="2"/>
  <c r="BK173" i="2"/>
  <c r="J171" i="2"/>
  <c r="BK169" i="2"/>
  <c r="J168" i="2"/>
  <c r="BK166" i="2"/>
  <c r="J164" i="2"/>
  <c r="BK162" i="2"/>
  <c r="BK160" i="2"/>
  <c r="BK157" i="2"/>
  <c r="J155" i="2"/>
  <c r="BK152" i="2"/>
  <c r="BK149" i="2"/>
  <c r="BK142" i="2"/>
  <c r="J138" i="2"/>
  <c r="J134" i="2"/>
  <c r="BK131" i="2"/>
  <c r="J127" i="2"/>
  <c r="BK158" i="2"/>
  <c r="J153" i="2"/>
  <c r="BK150" i="2"/>
  <c r="J148" i="2"/>
  <c r="BK141" i="2"/>
  <c r="BK136" i="2"/>
  <c r="J133" i="2"/>
  <c r="J130" i="2"/>
  <c r="BK187" i="2"/>
  <c r="J184" i="2"/>
  <c r="J183" i="2"/>
  <c r="J182" i="2"/>
  <c r="BK179" i="2"/>
  <c r="BK177" i="2"/>
  <c r="J176" i="2"/>
  <c r="J174" i="2"/>
  <c r="BK172" i="2"/>
  <c r="BK171" i="2"/>
  <c r="BK170" i="2"/>
  <c r="J169" i="2"/>
  <c r="BK167" i="2"/>
  <c r="J166" i="2"/>
  <c r="J165" i="2"/>
  <c r="BK163" i="2"/>
  <c r="J162" i="2"/>
  <c r="J160" i="2"/>
  <c r="J159" i="2"/>
  <c r="BK156" i="2"/>
  <c r="BK155" i="2"/>
  <c r="BK153" i="2"/>
  <c r="J151" i="2"/>
  <c r="J149" i="2"/>
  <c r="BK147" i="2"/>
  <c r="J142" i="2"/>
  <c r="BK138" i="2"/>
  <c r="J135" i="2"/>
  <c r="BK129" i="2"/>
  <c r="F33" i="2"/>
  <c r="J161" i="2"/>
  <c r="J158" i="2"/>
  <c r="J156" i="2"/>
  <c r="J154" i="2"/>
  <c r="BK151" i="2"/>
  <c r="BK148" i="2"/>
  <c r="J144" i="2"/>
  <c r="BK139" i="2"/>
  <c r="BK135" i="2"/>
  <c r="J132" i="2"/>
  <c r="BK128" i="2"/>
  <c r="J147" i="2"/>
  <c r="J139" i="2"/>
  <c r="J137" i="2"/>
  <c r="BK133" i="2"/>
  <c r="BK130" i="2"/>
  <c r="BK184" i="2"/>
  <c r="BK183" i="2"/>
  <c r="BK182" i="2"/>
  <c r="J179" i="2"/>
  <c r="BK176" i="2"/>
  <c r="BK174" i="2"/>
  <c r="J173" i="2"/>
  <c r="J172" i="2"/>
  <c r="J170" i="2"/>
  <c r="BK168" i="2"/>
  <c r="J167" i="2"/>
  <c r="BK165" i="2"/>
  <c r="BK164" i="2"/>
  <c r="J163" i="2"/>
  <c r="BK161" i="2"/>
  <c r="BK159" i="2"/>
  <c r="J157" i="2"/>
  <c r="BK154" i="2"/>
  <c r="J152" i="2"/>
  <c r="J150" i="2"/>
  <c r="BK144" i="2"/>
  <c r="J141" i="2"/>
  <c r="J136" i="2"/>
  <c r="J131" i="2"/>
  <c r="BK127" i="2"/>
  <c r="BK134" i="2"/>
  <c r="J129" i="2"/>
  <c r="AS94" i="1"/>
  <c r="BK137" i="2"/>
  <c r="BK132" i="2"/>
  <c r="J128" i="2"/>
  <c r="J32" i="2" l="1"/>
  <c r="AW95" i="1" s="1"/>
  <c r="P126" i="2"/>
  <c r="BK126" i="2"/>
  <c r="J126" i="2" s="1"/>
  <c r="J96" i="2" s="1"/>
  <c r="R126" i="2"/>
  <c r="T126" i="2"/>
  <c r="BK140" i="2"/>
  <c r="J140" i="2"/>
  <c r="J97" i="2"/>
  <c r="P140" i="2"/>
  <c r="R140" i="2"/>
  <c r="T140" i="2"/>
  <c r="T125" i="2" s="1"/>
  <c r="BK146" i="2"/>
  <c r="J146" i="2"/>
  <c r="J100" i="2"/>
  <c r="R146" i="2"/>
  <c r="R145" i="2"/>
  <c r="BK181" i="2"/>
  <c r="J181" i="2"/>
  <c r="J104" i="2" s="1"/>
  <c r="P146" i="2"/>
  <c r="P145" i="2"/>
  <c r="T146" i="2"/>
  <c r="T145" i="2"/>
  <c r="R181" i="2"/>
  <c r="R180" i="2"/>
  <c r="P181" i="2"/>
  <c r="P180" i="2"/>
  <c r="T181" i="2"/>
  <c r="T180" i="2"/>
  <c r="BK143" i="2"/>
  <c r="J143" i="2" s="1"/>
  <c r="J98" i="2" s="1"/>
  <c r="BK178" i="2"/>
  <c r="J178" i="2"/>
  <c r="J102" i="2" s="1"/>
  <c r="BK186" i="2"/>
  <c r="J186" i="2"/>
  <c r="J106" i="2"/>
  <c r="BC95" i="1"/>
  <c r="BC94" i="1" s="1"/>
  <c r="W32" i="1" s="1"/>
  <c r="BB95" i="1"/>
  <c r="BB94" i="1" s="1"/>
  <c r="W31" i="1" s="1"/>
  <c r="J87" i="2"/>
  <c r="F89" i="2"/>
  <c r="J89" i="2"/>
  <c r="F90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1" i="2"/>
  <c r="BE142" i="2"/>
  <c r="BE144" i="2"/>
  <c r="BE147" i="2"/>
  <c r="BE148" i="2"/>
  <c r="BE149" i="2"/>
  <c r="BE150" i="2"/>
  <c r="BE151" i="2"/>
  <c r="BE152" i="2"/>
  <c r="BE153" i="2"/>
  <c r="BE154" i="2"/>
  <c r="BE155" i="2"/>
  <c r="BE156" i="2"/>
  <c r="BE157" i="2"/>
  <c r="BE158" i="2"/>
  <c r="BE159" i="2"/>
  <c r="BE160" i="2"/>
  <c r="BE161" i="2"/>
  <c r="BE162" i="2"/>
  <c r="BE163" i="2"/>
  <c r="BE164" i="2"/>
  <c r="BE165" i="2"/>
  <c r="BE166" i="2"/>
  <c r="BE167" i="2"/>
  <c r="BE168" i="2"/>
  <c r="BE169" i="2"/>
  <c r="BE170" i="2"/>
  <c r="BE171" i="2"/>
  <c r="BE172" i="2"/>
  <c r="BE173" i="2"/>
  <c r="BE174" i="2"/>
  <c r="BE176" i="2"/>
  <c r="BE177" i="2"/>
  <c r="BE179" i="2"/>
  <c r="BE182" i="2"/>
  <c r="BE183" i="2"/>
  <c r="BE184" i="2"/>
  <c r="BE187" i="2"/>
  <c r="BA95" i="1"/>
  <c r="BD95" i="1"/>
  <c r="BD94" i="1" s="1"/>
  <c r="W33" i="1" s="1"/>
  <c r="BA94" i="1"/>
  <c r="W30" i="1"/>
  <c r="T124" i="2" l="1"/>
  <c r="R125" i="2"/>
  <c r="R124" i="2"/>
  <c r="P125" i="2"/>
  <c r="P124" i="2"/>
  <c r="AU95" i="1" s="1"/>
  <c r="AU94" i="1" s="1"/>
  <c r="BK175" i="2"/>
  <c r="J175" i="2"/>
  <c r="J101" i="2"/>
  <c r="BK125" i="2"/>
  <c r="J125" i="2"/>
  <c r="J95" i="2"/>
  <c r="BK145" i="2"/>
  <c r="J145" i="2"/>
  <c r="J99" i="2"/>
  <c r="BK180" i="2"/>
  <c r="J180" i="2" s="1"/>
  <c r="J103" i="2" s="1"/>
  <c r="BK185" i="2"/>
  <c r="J185" i="2"/>
  <c r="J105" i="2"/>
  <c r="AW94" i="1"/>
  <c r="AK30" i="1" s="1"/>
  <c r="F31" i="2"/>
  <c r="AZ95" i="1" s="1"/>
  <c r="AZ94" i="1" s="1"/>
  <c r="W29" i="1" s="1"/>
  <c r="AY94" i="1"/>
  <c r="J31" i="2"/>
  <c r="AV95" i="1" s="1"/>
  <c r="AT95" i="1" s="1"/>
  <c r="AX94" i="1"/>
  <c r="BK124" i="2" l="1"/>
  <c r="J124" i="2"/>
  <c r="J28" i="2"/>
  <c r="AG95" i="1"/>
  <c r="AG94" i="1"/>
  <c r="AK26" i="1"/>
  <c r="AV94" i="1"/>
  <c r="AK29" i="1"/>
  <c r="AK35" i="1"/>
  <c r="J37" i="2" l="1"/>
  <c r="J94" i="2"/>
  <c r="AN95" i="1"/>
  <c r="AT94" i="1"/>
  <c r="AN94" i="1"/>
</calcChain>
</file>

<file path=xl/sharedStrings.xml><?xml version="1.0" encoding="utf-8"?>
<sst xmlns="http://schemas.openxmlformats.org/spreadsheetml/2006/main" count="1046" uniqueCount="352">
  <si>
    <t>Export Komplet</t>
  </si>
  <si>
    <t/>
  </si>
  <si>
    <t>2.0</t>
  </si>
  <si>
    <t>ZAMOK</t>
  </si>
  <si>
    <t>False</t>
  </si>
  <si>
    <t>{11a2f06f-bbca-47a8-85a0-f6c28f878678}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</si>
  <si>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</si>
  <si>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</si>
  <si>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</si>
  <si>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</si>
  <si>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</si>
  <si>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</si>
  <si>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</si>
  <si>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</si>
  <si>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21064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</si>
  <si>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</si>
  <si>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</si>
  <si>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III/18018 LETKOV - PRŮTAH,  SO 510 PŘELOŽKA PLYNOVODU</t>
  </si>
  <si>
    <t>KSO:</t>
  </si>
  <si>
    <t>CC-CZ:</t>
  </si>
  <si>
    <t>Místo:</t>
  </si>
  <si>
    <t>Letkov</t>
  </si>
  <si>
    <t>Datum:</t>
  </si>
  <si>
    <t>22. 11. 2024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</si>
  <si>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</si>
  <si>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</si>
  <si>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</si>
  <si>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</si>
  <si>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</si>
  <si>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</si>
  <si>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</si>
  <si>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</si>
  <si>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</si>
  <si>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05206855</t>
  </si>
  <si>
    <t>KORECKÝ s.r.o.</t>
  </si>
  <si>
    <t>CZ05206855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</si>
  <si>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</si>
  <si>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</si>
  <si>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</si>
  <si>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</si>
  <si>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</si>
  <si>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</si>
  <si>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</si>
  <si>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</si>
  <si>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</si>
  <si>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</si>
  <si>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</si>
  <si>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</si>
  <si>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</si>
  <si>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</si>
  <si>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</si>
  <si>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</si>
  <si>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</si>
  <si>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</si>
  <si>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</si>
  <si>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</si>
  <si>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</si>
  <si>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</si>
  <si>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</si>
  <si>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</si>
  <si>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</si>
  <si>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</si>
  <si>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</si>
  <si>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</si>
  <si>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</si>
  <si>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</si>
  <si>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</si>
  <si>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</si>
  <si>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</si>
  <si>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</si>
  <si>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</si>
  <si>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</si>
  <si>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</si>
  <si>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</si>
  <si>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</si>
  <si>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</si>
  <si>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</si>
  <si>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</si>
  <si>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</si>
  <si>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</si>
  <si>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</si>
  <si>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</si>
  <si>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</si>
  <si>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</si>
  <si>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</si>
  <si>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</si>
  <si>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</si>
  <si>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</si>
  <si>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</si>
  <si>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</si>
  <si>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</si>
  <si>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</si>
  <si>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</si>
  <si>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</si>
  <si>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 xml:space="preserve">    997 - Přesun sutě</t>
  </si>
  <si>
    <t>M - Práce a dodávky M</t>
  </si>
  <si>
    <t xml:space="preserve">    23-M - Montáže potrubí</t>
  </si>
  <si>
    <t>HZS - Hodinové zúčtovací sazby</t>
  </si>
  <si>
    <t xml:space="preserve">    VRN4 - Inženýrská činnost</t>
  </si>
  <si>
    <t>OST - Ostatní</t>
  </si>
  <si>
    <t xml:space="preserve">    O01 - Ostatní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</si>
  <si>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</si>
  <si>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</si>
  <si>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</si>
  <si>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</si>
  <si>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</si>
  <si>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</si>
  <si>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</si>
  <si>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</si>
  <si>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</si>
  <si>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</si>
  <si>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</si>
  <si>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</si>
  <si>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</si>
  <si>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</si>
  <si>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</si>
  <si>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</si>
  <si>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</si>
  <si>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</si>
  <si>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</si>
  <si>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</si>
  <si>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</si>
  <si>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</si>
  <si>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</si>
  <si>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4</t>
  </si>
  <si>
    <t>1661424417</t>
  </si>
  <si>
    <t>119001421</t>
  </si>
  <si>
    <t>Dočasné zajištění kabelů a kabelových tratí ze 3 volně ložených kabelů</t>
  </si>
  <si>
    <t>985182074</t>
  </si>
  <si>
    <t>3</t>
  </si>
  <si>
    <t>119004111</t>
  </si>
  <si>
    <t>Bezpečný vstup nebo výstup z výkopu pomocí žebříku zřízení</t>
  </si>
  <si>
    <t>1419434929</t>
  </si>
  <si>
    <t>119004112</t>
  </si>
  <si>
    <t>Bezpečný vstup nebo výstup z výkopu pomocí žebříku odstranění</t>
  </si>
  <si>
    <t>-1401629931</t>
  </si>
  <si>
    <t>5</t>
  </si>
  <si>
    <t>131213701</t>
  </si>
  <si>
    <t>Hloubení nezapažených jam v soudržných horninách třídy těžitelnosti I skupiny 3 ručně</t>
  </si>
  <si>
    <t>m3</t>
  </si>
  <si>
    <t>-1194774496</t>
  </si>
  <si>
    <t>6</t>
  </si>
  <si>
    <t>131251102</t>
  </si>
  <si>
    <t>Hloubení jam nezapažených v hornině třídy těžitelnosti I skupiny 3 objem do 50 m3 strojně</t>
  </si>
  <si>
    <t>1740865868</t>
  </si>
  <si>
    <t>7</t>
  </si>
  <si>
    <t>132212331</t>
  </si>
  <si>
    <t>Hloubení nezapažených rýh šířky do 2000 mm v soudržných horninách třídy těžitelnosti I skupiny 3 ručně</t>
  </si>
  <si>
    <t>-1643975513</t>
  </si>
  <si>
    <t>8</t>
  </si>
  <si>
    <t>132251253</t>
  </si>
  <si>
    <t>Hloubení rýh nezapažených š do 2000 mm v hornině třídy těžitelnosti I skupiny 3 objem do 100 m3 strojně</t>
  </si>
  <si>
    <t>1861842064</t>
  </si>
  <si>
    <t>11</t>
  </si>
  <si>
    <t>162751117</t>
  </si>
  <si>
    <t>Vodorovné přemístění přes 9 000 do 10000 m výkopku/sypaniny z horniny třídy těžitelnosti I skupiny 1 až 3</t>
  </si>
  <si>
    <t>1776149401</t>
  </si>
  <si>
    <t>171201231</t>
  </si>
  <si>
    <t>Poplatek za uložení zeminy a kamení na recyklační skládce (skládkovné) kód odpadu 17 05 04</t>
  </si>
  <si>
    <t>t</t>
  </si>
  <si>
    <t>-1337039677</t>
  </si>
  <si>
    <t>15</t>
  </si>
  <si>
    <t>175111101</t>
  </si>
  <si>
    <t>Obsypání potrubí ručně sypaninou bez prohození, uloženou do 3 m</t>
  </si>
  <si>
    <t>-99762945</t>
  </si>
  <si>
    <t>16</t>
  </si>
  <si>
    <t>175151101</t>
  </si>
  <si>
    <t>Obsypání potrubí strojně sypaninou bez prohození, uloženou do 3 m</t>
  </si>
  <si>
    <t>138299316</t>
  </si>
  <si>
    <t>17</t>
  </si>
  <si>
    <t>M</t>
  </si>
  <si>
    <t>58337302</t>
  </si>
  <si>
    <t>štěrkopísek frakce 0/16</t>
  </si>
  <si>
    <t>934783820</t>
  </si>
  <si>
    <t>Trubní vedení</t>
  </si>
  <si>
    <t>18</t>
  </si>
  <si>
    <t>899721112</t>
  </si>
  <si>
    <t>Signalizační vodič DN přes 150 mm na potrubí</t>
  </si>
  <si>
    <t>-198466023</t>
  </si>
  <si>
    <t>19</t>
  </si>
  <si>
    <t>899722114</t>
  </si>
  <si>
    <t>Krytí potrubí z plastů výstražnou fólií z PVC přes 34 do 40 cm</t>
  </si>
  <si>
    <t>841753223</t>
  </si>
  <si>
    <t>997</t>
  </si>
  <si>
    <t>Přesun sutě</t>
  </si>
  <si>
    <t>20</t>
  </si>
  <si>
    <t>997221551</t>
  </si>
  <si>
    <t>Vodorovná doprava suti ze sypkých materiálů do 1 km</t>
  </si>
  <si>
    <t>-1315055217</t>
  </si>
  <si>
    <t>Práce a dodávky M</t>
  </si>
  <si>
    <t>23-M</t>
  </si>
  <si>
    <t>Montáže potrubí</t>
  </si>
  <si>
    <t>40</t>
  </si>
  <si>
    <t>230021023</t>
  </si>
  <si>
    <t>Montáž trubní díly přivařovací tř.11-13 do 1 kg D 31,8 mm tl 3,6 mm</t>
  </si>
  <si>
    <t>kus</t>
  </si>
  <si>
    <t>64</t>
  </si>
  <si>
    <t>-1321970326</t>
  </si>
  <si>
    <t>41</t>
  </si>
  <si>
    <t>K2-K4</t>
  </si>
  <si>
    <t xml:space="preserve">kulový kohout DN25 </t>
  </si>
  <si>
    <t>ks</t>
  </si>
  <si>
    <t>256</t>
  </si>
  <si>
    <t>785493634</t>
  </si>
  <si>
    <t>42</t>
  </si>
  <si>
    <t>230021023R2</t>
  </si>
  <si>
    <t>Zemní přechodka tezap standard</t>
  </si>
  <si>
    <t>1458559532</t>
  </si>
  <si>
    <t>43</t>
  </si>
  <si>
    <t>230021023R1</t>
  </si>
  <si>
    <t>Elektrokoleno PE dn32x90</t>
  </si>
  <si>
    <t>33692566</t>
  </si>
  <si>
    <t>26</t>
  </si>
  <si>
    <t>230120041</t>
  </si>
  <si>
    <t>Čištění potrubí profukováním nebo proplachováním DN 32</t>
  </si>
  <si>
    <t>380623851</t>
  </si>
  <si>
    <t>27</t>
  </si>
  <si>
    <t>230120044</t>
  </si>
  <si>
    <t>Čištění potrubí profukováním nebo proplachováním DN 65</t>
  </si>
  <si>
    <t>-305188378</t>
  </si>
  <si>
    <t>28</t>
  </si>
  <si>
    <t>230170002</t>
  </si>
  <si>
    <t>Tlakové zkoušky těsnosti potrubí - příprava DN do 80</t>
  </si>
  <si>
    <t>sada</t>
  </si>
  <si>
    <t>1477202369</t>
  </si>
  <si>
    <t>29</t>
  </si>
  <si>
    <t>230170011</t>
  </si>
  <si>
    <t>Tlakové zkoušky těsnosti potrubí - zkouška DN do 40</t>
  </si>
  <si>
    <t>-328969403</t>
  </si>
  <si>
    <t>30</t>
  </si>
  <si>
    <t>230170012</t>
  </si>
  <si>
    <t>Tlakové zkoušky těsnosti potrubí - zkouška DN do 80</t>
  </si>
  <si>
    <t>-1652322810</t>
  </si>
  <si>
    <t>51</t>
  </si>
  <si>
    <t>230200283</t>
  </si>
  <si>
    <t>Jednostranné přerušení průtoku plynu stlačením plastového potrubí dn do 160 mm - dvěma stlačovadly</t>
  </si>
  <si>
    <t>-881729031</t>
  </si>
  <si>
    <t>32</t>
  </si>
  <si>
    <t>230205025</t>
  </si>
  <si>
    <t>Montáž potrubí plastového svařované na tupo nebo elektrospojkou dn 32 mm en 3,0 mm</t>
  </si>
  <si>
    <t>1878158496</t>
  </si>
  <si>
    <t>33</t>
  </si>
  <si>
    <t>28613921</t>
  </si>
  <si>
    <t>potrubí plynovodní z PE 100+ opláštěné SDR 11, 32x3,0 mm</t>
  </si>
  <si>
    <t>128</t>
  </si>
  <si>
    <t>2110556403</t>
  </si>
  <si>
    <t>60</t>
  </si>
  <si>
    <t>230205035</t>
  </si>
  <si>
    <t>Montáž potrubí plastového svařované na tupo nebo elektrospojkou dn 50 mm en 4,6 mm</t>
  </si>
  <si>
    <t>532700043</t>
  </si>
  <si>
    <t>61</t>
  </si>
  <si>
    <t>R670508511</t>
  </si>
  <si>
    <t>dno klenuté dn50</t>
  </si>
  <si>
    <t>1329680001</t>
  </si>
  <si>
    <t>62</t>
  </si>
  <si>
    <t>R615080k</t>
  </si>
  <si>
    <t>navrtávací objímka dn50/32</t>
  </si>
  <si>
    <t>789645886</t>
  </si>
  <si>
    <t>34</t>
  </si>
  <si>
    <t>230205042</t>
  </si>
  <si>
    <t>Montáž potrubí plastového svařované na tupo nebo elektrospojkou, D 63 mm, tl. stěny  5,8 mm</t>
  </si>
  <si>
    <t>-1945311231</t>
  </si>
  <si>
    <t>35</t>
  </si>
  <si>
    <t>286139240</t>
  </si>
  <si>
    <t>potrubí plynovodní ROBUST PIPE z PE 100+, SDR 11, 63 x 5,8 mm</t>
  </si>
  <si>
    <t>-507526811</t>
  </si>
  <si>
    <t>59</t>
  </si>
  <si>
    <t>230205235</t>
  </si>
  <si>
    <t>Montáž trubního dílu PE elektrotvarovky nebo svařovaného na tupo dn 50 mm en 4,5 mm</t>
  </si>
  <si>
    <t>2140806705</t>
  </si>
  <si>
    <t>36</t>
  </si>
  <si>
    <t>230205242</t>
  </si>
  <si>
    <t>Montáž trubního dílu PE potrubí svařovaného na tupo nebo elektrospojkou D 63 mm, tl.stěny 5,7 mm</t>
  </si>
  <si>
    <t>-750797788</t>
  </si>
  <si>
    <t>57</t>
  </si>
  <si>
    <t>R670608511</t>
  </si>
  <si>
    <t>1311450047</t>
  </si>
  <si>
    <t>58</t>
  </si>
  <si>
    <t>R450605511</t>
  </si>
  <si>
    <t>redukce dn63/50</t>
  </si>
  <si>
    <t>-711389723</t>
  </si>
  <si>
    <t>56</t>
  </si>
  <si>
    <t>R130646511</t>
  </si>
  <si>
    <t>koleno 45 dn63</t>
  </si>
  <si>
    <t>-660013643</t>
  </si>
  <si>
    <t>37</t>
  </si>
  <si>
    <t>R615649</t>
  </si>
  <si>
    <t>navrtávací objímka dn63/32</t>
  </si>
  <si>
    <t>1205786492</t>
  </si>
  <si>
    <t>52</t>
  </si>
  <si>
    <t>230205252</t>
  </si>
  <si>
    <t>Montáž trubního dílu PE elektrotvarovky nebo svařovaného na tupo dn 90 mm en 8,2 mm</t>
  </si>
  <si>
    <t>-899460250</t>
  </si>
  <si>
    <t>53</t>
  </si>
  <si>
    <t>R6012701</t>
  </si>
  <si>
    <t>navrtávací objímka dn90/63</t>
  </si>
  <si>
    <t>-506328579</t>
  </si>
  <si>
    <t>54</t>
  </si>
  <si>
    <t>R580906511</t>
  </si>
  <si>
    <t>T-kus redukovaný dn90/63</t>
  </si>
  <si>
    <t>-262508942</t>
  </si>
  <si>
    <t>44</t>
  </si>
  <si>
    <t>K3</t>
  </si>
  <si>
    <t>Pilíř HUP typový + podstavec</t>
  </si>
  <si>
    <t>700461062</t>
  </si>
  <si>
    <t>45</t>
  </si>
  <si>
    <t>K3-1</t>
  </si>
  <si>
    <t>Typový pilíř HUP</t>
  </si>
  <si>
    <t>1312643668</t>
  </si>
  <si>
    <t>HZS</t>
  </si>
  <si>
    <t>Hodinové zúčtovací sazby</t>
  </si>
  <si>
    <t>24</t>
  </si>
  <si>
    <t>HZS4212</t>
  </si>
  <si>
    <t>Hodinová zúčtovací sazba revizní technik specialista</t>
  </si>
  <si>
    <t>hod</t>
  </si>
  <si>
    <t>512</t>
  </si>
  <si>
    <t>-1573917868</t>
  </si>
  <si>
    <t>25</t>
  </si>
  <si>
    <t>HZS4232</t>
  </si>
  <si>
    <t>Hodinová zúčtovací sazba technik odborný</t>
  </si>
  <si>
    <t>-801004705</t>
  </si>
  <si>
    <t>VRN4</t>
  </si>
  <si>
    <t>Inženýrská činnost</t>
  </si>
  <si>
    <t>49</t>
  </si>
  <si>
    <t>045002000</t>
  </si>
  <si>
    <t>Kompletační a koordinační činnost</t>
  </si>
  <si>
    <t>1024</t>
  </si>
  <si>
    <t>-590317952</t>
  </si>
  <si>
    <t>OST</t>
  </si>
  <si>
    <t>Ostatní</t>
  </si>
  <si>
    <t>O01</t>
  </si>
  <si>
    <t>46</t>
  </si>
  <si>
    <t>O 04.1</t>
  </si>
  <si>
    <t>Revize přípojek</t>
  </si>
  <si>
    <t>-300810767</t>
  </si>
  <si>
    <t>47</t>
  </si>
  <si>
    <t>O 06</t>
  </si>
  <si>
    <t>Vytyčení inž. sítí</t>
  </si>
  <si>
    <t>kpl</t>
  </si>
  <si>
    <t>-1027750472</t>
  </si>
  <si>
    <t>48</t>
  </si>
  <si>
    <t>O 06.1</t>
  </si>
  <si>
    <t>Uvedení odběrného místa do provozu</t>
  </si>
  <si>
    <t>1358440688</t>
  </si>
  <si>
    <t>VRN</t>
  </si>
  <si>
    <t>Vedlejší rozpočtové náklady</t>
  </si>
  <si>
    <t>VRN1</t>
  </si>
  <si>
    <t>Průzkumné, geodetické a projektové práce</t>
  </si>
  <si>
    <t>50</t>
  </si>
  <si>
    <t>012002000</t>
  </si>
  <si>
    <t>Geodetické práce</t>
  </si>
  <si>
    <t>480038337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</si>
</sst>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19"/>
      <c r="AQ5" s="19"/>
      <c r="AR5" s="17"/>
      <c r="BE5" s="209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19"/>
      <c r="AQ6" s="19"/>
      <c r="AR6" s="17"/>
      <c r="BE6" s="21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0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0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0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0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10"/>
      <c r="BS13" s="14" t="s">
        <v>6</v>
      </c>
    </row>
    <row r="14" spans="1:74" ht="12.75">
      <c r="B14" s="18"/>
      <c r="C14" s="19"/>
      <c r="D14" s="19"/>
      <c r="E14" s="215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0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0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0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0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0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33</v>
      </c>
      <c r="AO19" s="19"/>
      <c r="AP19" s="19"/>
      <c r="AQ19" s="19"/>
      <c r="AR19" s="17"/>
      <c r="BE19" s="210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35</v>
      </c>
      <c r="AO20" s="19"/>
      <c r="AP20" s="19"/>
      <c r="AQ20" s="19"/>
      <c r="AR20" s="17"/>
      <c r="BE20" s="210"/>
      <c r="BS20" s="14" t="s">
        <v>31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0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0"/>
    </row>
    <row r="23" spans="1:71" s="1" customFormat="1" ht="16.5" customHeight="1">
      <c r="B23" s="18"/>
      <c r="C23" s="19"/>
      <c r="D23" s="19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19"/>
      <c r="AP23" s="19"/>
      <c r="AQ23" s="19"/>
      <c r="AR23" s="17"/>
      <c r="BE23" s="21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0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0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8">
        <f>ROUND(AG94,2)</f>
        <v>0</v>
      </c>
      <c r="AL26" s="219"/>
      <c r="AM26" s="219"/>
      <c r="AN26" s="219"/>
      <c r="AO26" s="219"/>
      <c r="AP26" s="33"/>
      <c r="AQ26" s="33"/>
      <c r="AR26" s="36"/>
      <c r="BE26" s="21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0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0" t="s">
        <v>38</v>
      </c>
      <c r="M28" s="220"/>
      <c r="N28" s="220"/>
      <c r="O28" s="220"/>
      <c r="P28" s="220"/>
      <c r="Q28" s="33"/>
      <c r="R28" s="33"/>
      <c r="S28" s="33"/>
      <c r="T28" s="33"/>
      <c r="U28" s="33"/>
      <c r="V28" s="33"/>
      <c r="W28" s="220" t="s">
        <v>39</v>
      </c>
      <c r="X28" s="220"/>
      <c r="Y28" s="220"/>
      <c r="Z28" s="220"/>
      <c r="AA28" s="220"/>
      <c r="AB28" s="220"/>
      <c r="AC28" s="220"/>
      <c r="AD28" s="220"/>
      <c r="AE28" s="220"/>
      <c r="AF28" s="33"/>
      <c r="AG28" s="33"/>
      <c r="AH28" s="33"/>
      <c r="AI28" s="33"/>
      <c r="AJ28" s="33"/>
      <c r="AK28" s="220" t="s">
        <v>40</v>
      </c>
      <c r="AL28" s="220"/>
      <c r="AM28" s="220"/>
      <c r="AN28" s="220"/>
      <c r="AO28" s="220"/>
      <c r="AP28" s="33"/>
      <c r="AQ28" s="33"/>
      <c r="AR28" s="36"/>
      <c r="BE28" s="210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3">
        <v>0.21</v>
      </c>
      <c r="M29" s="222"/>
      <c r="N29" s="222"/>
      <c r="O29" s="222"/>
      <c r="P29" s="222"/>
      <c r="Q29" s="38"/>
      <c r="R29" s="38"/>
      <c r="S29" s="38"/>
      <c r="T29" s="38"/>
      <c r="U29" s="38"/>
      <c r="V29" s="38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F29" s="38"/>
      <c r="AG29" s="38"/>
      <c r="AH29" s="38"/>
      <c r="AI29" s="38"/>
      <c r="AJ29" s="38"/>
      <c r="AK29" s="221">
        <f>ROUND(AV94, 2)</f>
        <v>0</v>
      </c>
      <c r="AL29" s="222"/>
      <c r="AM29" s="222"/>
      <c r="AN29" s="222"/>
      <c r="AO29" s="222"/>
      <c r="AP29" s="38"/>
      <c r="AQ29" s="38"/>
      <c r="AR29" s="39"/>
      <c r="BE29" s="211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3">
        <v>0.12</v>
      </c>
      <c r="M30" s="222"/>
      <c r="N30" s="222"/>
      <c r="O30" s="222"/>
      <c r="P30" s="222"/>
      <c r="Q30" s="38"/>
      <c r="R30" s="38"/>
      <c r="S30" s="38"/>
      <c r="T30" s="38"/>
      <c r="U30" s="38"/>
      <c r="V30" s="38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F30" s="38"/>
      <c r="AG30" s="38"/>
      <c r="AH30" s="38"/>
      <c r="AI30" s="38"/>
      <c r="AJ30" s="38"/>
      <c r="AK30" s="221">
        <f>ROUND(AW94, 2)</f>
        <v>0</v>
      </c>
      <c r="AL30" s="222"/>
      <c r="AM30" s="222"/>
      <c r="AN30" s="222"/>
      <c r="AO30" s="222"/>
      <c r="AP30" s="38"/>
      <c r="AQ30" s="38"/>
      <c r="AR30" s="39"/>
      <c r="BE30" s="211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3">
        <v>0.21</v>
      </c>
      <c r="M31" s="222"/>
      <c r="N31" s="222"/>
      <c r="O31" s="222"/>
      <c r="P31" s="222"/>
      <c r="Q31" s="38"/>
      <c r="R31" s="38"/>
      <c r="S31" s="38"/>
      <c r="T31" s="38"/>
      <c r="U31" s="38"/>
      <c r="V31" s="38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F31" s="38"/>
      <c r="AG31" s="38"/>
      <c r="AH31" s="38"/>
      <c r="AI31" s="38"/>
      <c r="AJ31" s="38"/>
      <c r="AK31" s="221">
        <v>0</v>
      </c>
      <c r="AL31" s="222"/>
      <c r="AM31" s="222"/>
      <c r="AN31" s="222"/>
      <c r="AO31" s="222"/>
      <c r="AP31" s="38"/>
      <c r="AQ31" s="38"/>
      <c r="AR31" s="39"/>
      <c r="BE31" s="211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3">
        <v>0.12</v>
      </c>
      <c r="M32" s="222"/>
      <c r="N32" s="222"/>
      <c r="O32" s="222"/>
      <c r="P32" s="222"/>
      <c r="Q32" s="38"/>
      <c r="R32" s="38"/>
      <c r="S32" s="38"/>
      <c r="T32" s="38"/>
      <c r="U32" s="38"/>
      <c r="V32" s="38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F32" s="38"/>
      <c r="AG32" s="38"/>
      <c r="AH32" s="38"/>
      <c r="AI32" s="38"/>
      <c r="AJ32" s="38"/>
      <c r="AK32" s="221">
        <v>0</v>
      </c>
      <c r="AL32" s="222"/>
      <c r="AM32" s="222"/>
      <c r="AN32" s="222"/>
      <c r="AO32" s="222"/>
      <c r="AP32" s="38"/>
      <c r="AQ32" s="38"/>
      <c r="AR32" s="39"/>
      <c r="BE32" s="211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3">
        <v>0</v>
      </c>
      <c r="M33" s="222"/>
      <c r="N33" s="222"/>
      <c r="O33" s="222"/>
      <c r="P33" s="222"/>
      <c r="Q33" s="38"/>
      <c r="R33" s="38"/>
      <c r="S33" s="38"/>
      <c r="T33" s="38"/>
      <c r="U33" s="38"/>
      <c r="V33" s="38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F33" s="38"/>
      <c r="AG33" s="38"/>
      <c r="AH33" s="38"/>
      <c r="AI33" s="38"/>
      <c r="AJ33" s="38"/>
      <c r="AK33" s="221">
        <v>0</v>
      </c>
      <c r="AL33" s="222"/>
      <c r="AM33" s="222"/>
      <c r="AN33" s="222"/>
      <c r="AO33" s="222"/>
      <c r="AP33" s="38"/>
      <c r="AQ33" s="38"/>
      <c r="AR33" s="39"/>
      <c r="BE33" s="21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0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4" t="s">
        <v>49</v>
      </c>
      <c r="Y35" s="225"/>
      <c r="Z35" s="225"/>
      <c r="AA35" s="225"/>
      <c r="AB35" s="225"/>
      <c r="AC35" s="42"/>
      <c r="AD35" s="42"/>
      <c r="AE35" s="42"/>
      <c r="AF35" s="42"/>
      <c r="AG35" s="42"/>
      <c r="AH35" s="42"/>
      <c r="AI35" s="42"/>
      <c r="AJ35" s="42"/>
      <c r="AK35" s="226">
        <f>SUM(AK26:AK33)</f>
        <v>0</v>
      </c>
      <c r="AL35" s="225"/>
      <c r="AM35" s="225"/>
      <c r="AN35" s="225"/>
      <c r="AO35" s="227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21064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III/18018 LETKOV - PRŮTAH,  SO 510 PŘELOŽKA PLYNOVODU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Letkov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0" t="str">
        <f>IF(AN8= "","",AN8)</f>
        <v>22. 11. 2024</v>
      </c>
      <c r="AN87" s="230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33" t="s">
        <v>57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31" t="str">
        <f>IF(E20="","",E20)</f>
        <v>KORECKÝ s.r.o.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39" t="s">
        <v>58</v>
      </c>
      <c r="D92" s="240"/>
      <c r="E92" s="240"/>
      <c r="F92" s="240"/>
      <c r="G92" s="240"/>
      <c r="H92" s="70"/>
      <c r="I92" s="241" t="s">
        <v>59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60</v>
      </c>
      <c r="AH92" s="240"/>
      <c r="AI92" s="240"/>
      <c r="AJ92" s="240"/>
      <c r="AK92" s="240"/>
      <c r="AL92" s="240"/>
      <c r="AM92" s="240"/>
      <c r="AN92" s="241" t="s">
        <v>61</v>
      </c>
      <c r="AO92" s="240"/>
      <c r="AP92" s="243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24.75" customHeight="1">
      <c r="A95" s="89" t="s">
        <v>80</v>
      </c>
      <c r="B95" s="90"/>
      <c r="C95" s="91"/>
      <c r="D95" s="246" t="s">
        <v>14</v>
      </c>
      <c r="E95" s="246"/>
      <c r="F95" s="246"/>
      <c r="G95" s="246"/>
      <c r="H95" s="246"/>
      <c r="I95" s="92"/>
      <c r="J95" s="246" t="s">
        <v>17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'21064 - III-18018 LETKOV ...'!J28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93" t="s">
        <v>81</v>
      </c>
      <c r="AR95" s="94"/>
      <c r="AS95" s="95">
        <v>0</v>
      </c>
      <c r="AT95" s="96">
        <f>ROUND(SUM(AV95:AW95),2)</f>
        <v>0</v>
      </c>
      <c r="AU95" s="97">
        <f>'21064 - III-18018 LETKOV ...'!P124</f>
        <v>0</v>
      </c>
      <c r="AV95" s="96">
        <f>'21064 - III-18018 LETKOV ...'!J31</f>
        <v>0</v>
      </c>
      <c r="AW95" s="96">
        <f>'21064 - III-18018 LETKOV ...'!J32</f>
        <v>0</v>
      </c>
      <c r="AX95" s="96">
        <f>'21064 - III-18018 LETKOV ...'!J33</f>
        <v>0</v>
      </c>
      <c r="AY95" s="96">
        <f>'21064 - III-18018 LETKOV ...'!J34</f>
        <v>0</v>
      </c>
      <c r="AZ95" s="96">
        <f>'21064 - III-18018 LETKOV ...'!F31</f>
        <v>0</v>
      </c>
      <c r="BA95" s="96">
        <f>'21064 - III-18018 LETKOV ...'!F32</f>
        <v>0</v>
      </c>
      <c r="BB95" s="96">
        <f>'21064 - III-18018 LETKOV ...'!F33</f>
        <v>0</v>
      </c>
      <c r="BC95" s="96">
        <f>'21064 - III-18018 LETKOV ...'!F34</f>
        <v>0</v>
      </c>
      <c r="BD95" s="98">
        <f>'21064 - III-18018 LETKOV 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dP9gmRCPKIoAPJflNhvmoI0IvMMQXTKBD8vTQNlcTzGQMm+jxsNN2DBDsfwRMS1vvvWrINqYzgKot3/mUFuEMg==" saltValue="x65P5SrWgU6dbxPUmudrKTHrFEtMLFXjVazoq6IaFOggCwaJXlyFD2ICUQp+BkvZJqccWVSX6M2hqAm6tCvO2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1064 - III-18018 LETKOV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tabSelected="1" topLeftCell="A138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85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50" t="s">
        <v>17</v>
      </c>
      <c r="F7" s="251"/>
      <c r="G7" s="251"/>
      <c r="H7" s="251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22. 11. 2024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tr">
        <f>IF('Rekapitulace stavby'!E11="","",'Rekapitulace stavby'!E11)</f>
        <v xml:space="preserve"> </v>
      </c>
      <c r="F13" s="31"/>
      <c r="G13" s="31"/>
      <c r="H13" s="31"/>
      <c r="I13" s="104" t="s">
        <v>27</v>
      </c>
      <c r="J13" s="105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28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52" t="str">
        <f>'Rekapitulace stavby'!E14</f>
        <v>Vyplň údaj</v>
      </c>
      <c r="F16" s="253"/>
      <c r="G16" s="253"/>
      <c r="H16" s="253"/>
      <c r="I16" s="104" t="s">
        <v>27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30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27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32</v>
      </c>
      <c r="E21" s="31"/>
      <c r="F21" s="31"/>
      <c r="G21" s="31"/>
      <c r="H21" s="31"/>
      <c r="I21" s="104" t="s">
        <v>25</v>
      </c>
      <c r="J21" s="105" t="s">
        <v>33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 t="s">
        <v>34</v>
      </c>
      <c r="F22" s="31"/>
      <c r="G22" s="31"/>
      <c r="H22" s="31"/>
      <c r="I22" s="104" t="s">
        <v>27</v>
      </c>
      <c r="J22" s="105" t="s">
        <v>35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54" t="s">
        <v>1</v>
      </c>
      <c r="F25" s="254"/>
      <c r="G25" s="254"/>
      <c r="H25" s="254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ROUND(J124,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ROUND((SUM(BE124:BE187)),  2)</f>
        <v>0</v>
      </c>
      <c r="G31" s="31"/>
      <c r="H31" s="31"/>
      <c r="I31" s="116">
        <v>0.21</v>
      </c>
      <c r="J31" s="115">
        <f>ROUND(((SUM(BE124:BE187))*I31),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ROUND((SUM(BF124:BF187)),  2)</f>
        <v>0</v>
      </c>
      <c r="G32" s="31"/>
      <c r="H32" s="31"/>
      <c r="I32" s="116">
        <v>0.12</v>
      </c>
      <c r="J32" s="115">
        <f>ROUND(((SUM(BF124:BF187))*I32),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ROUND((SUM(BG124:BG187)),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ROUND((SUM(BH124:BH187)),  2)</f>
        <v>0</v>
      </c>
      <c r="G34" s="31"/>
      <c r="H34" s="31"/>
      <c r="I34" s="116">
        <v>0.12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ROUND((SUM(BI124:BI187)),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28" t="str">
        <f>E7</f>
        <v>III/18018 LETKOV - PRŮTAH,  SO 510 PŘELOŽKA PLYNOVODU</v>
      </c>
      <c r="F85" s="255"/>
      <c r="G85" s="255"/>
      <c r="H85" s="25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Letkov</v>
      </c>
      <c r="G87" s="33"/>
      <c r="H87" s="33"/>
      <c r="I87" s="26" t="s">
        <v>22</v>
      </c>
      <c r="J87" s="63" t="str">
        <f>IF(J10="","",J10)</f>
        <v>22. 11. 2024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 xml:space="preserve"> </v>
      </c>
      <c r="G89" s="33"/>
      <c r="H89" s="33"/>
      <c r="I89" s="26" t="s">
        <v>30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28</v>
      </c>
      <c r="D90" s="33"/>
      <c r="E90" s="33"/>
      <c r="F90" s="24" t="str">
        <f>IF(E16="","",E16)</f>
        <v>Vyplň údaj</v>
      </c>
      <c r="G90" s="33"/>
      <c r="H90" s="33"/>
      <c r="I90" s="26" t="s">
        <v>32</v>
      </c>
      <c r="J90" s="29" t="str">
        <f>E22</f>
        <v>KORECKÝ s.r.o.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87</v>
      </c>
      <c r="D92" s="136"/>
      <c r="E92" s="136"/>
      <c r="F92" s="136"/>
      <c r="G92" s="136"/>
      <c r="H92" s="136"/>
      <c r="I92" s="136"/>
      <c r="J92" s="137" t="s">
        <v>88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89</v>
      </c>
      <c r="D94" s="33"/>
      <c r="E94" s="33"/>
      <c r="F94" s="33"/>
      <c r="G94" s="33"/>
      <c r="H94" s="33"/>
      <c r="I94" s="33"/>
      <c r="J94" s="81">
        <f>J124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39"/>
      <c r="C95" s="140"/>
      <c r="D95" s="141" t="s">
        <v>91</v>
      </c>
      <c r="E95" s="142"/>
      <c r="F95" s="142"/>
      <c r="G95" s="142"/>
      <c r="H95" s="142"/>
      <c r="I95" s="142"/>
      <c r="J95" s="143">
        <f>J125</f>
        <v>0</v>
      </c>
      <c r="K95" s="140"/>
      <c r="L95" s="144"/>
    </row>
    <row r="96" spans="1:47" s="10" customFormat="1" ht="19.899999999999999" customHeight="1">
      <c r="B96" s="145"/>
      <c r="C96" s="146"/>
      <c r="D96" s="147" t="s">
        <v>92</v>
      </c>
      <c r="E96" s="148"/>
      <c r="F96" s="148"/>
      <c r="G96" s="148"/>
      <c r="H96" s="148"/>
      <c r="I96" s="148"/>
      <c r="J96" s="149">
        <f>J126</f>
        <v>0</v>
      </c>
      <c r="K96" s="146"/>
      <c r="L96" s="150"/>
    </row>
    <row r="97" spans="1:31" s="10" customFormat="1" ht="19.899999999999999" customHeight="1">
      <c r="B97" s="145"/>
      <c r="C97" s="146"/>
      <c r="D97" s="147" t="s">
        <v>93</v>
      </c>
      <c r="E97" s="148"/>
      <c r="F97" s="148"/>
      <c r="G97" s="148"/>
      <c r="H97" s="148"/>
      <c r="I97" s="148"/>
      <c r="J97" s="149">
        <f>J140</f>
        <v>0</v>
      </c>
      <c r="K97" s="146"/>
      <c r="L97" s="150"/>
    </row>
    <row r="98" spans="1:31" s="10" customFormat="1" ht="19.899999999999999" customHeight="1">
      <c r="B98" s="145"/>
      <c r="C98" s="146"/>
      <c r="D98" s="147" t="s">
        <v>94</v>
      </c>
      <c r="E98" s="148"/>
      <c r="F98" s="148"/>
      <c r="G98" s="148"/>
      <c r="H98" s="148"/>
      <c r="I98" s="148"/>
      <c r="J98" s="149">
        <f>J143</f>
        <v>0</v>
      </c>
      <c r="K98" s="146"/>
      <c r="L98" s="150"/>
    </row>
    <row r="99" spans="1:31" s="9" customFormat="1" ht="24.95" customHeight="1">
      <c r="B99" s="139"/>
      <c r="C99" s="140"/>
      <c r="D99" s="141" t="s">
        <v>95</v>
      </c>
      <c r="E99" s="142"/>
      <c r="F99" s="142"/>
      <c r="G99" s="142"/>
      <c r="H99" s="142"/>
      <c r="I99" s="142"/>
      <c r="J99" s="143">
        <f>J145</f>
        <v>0</v>
      </c>
      <c r="K99" s="140"/>
      <c r="L99" s="144"/>
    </row>
    <row r="100" spans="1:31" s="10" customFormat="1" ht="19.899999999999999" customHeight="1">
      <c r="B100" s="145"/>
      <c r="C100" s="146"/>
      <c r="D100" s="147" t="s">
        <v>96</v>
      </c>
      <c r="E100" s="148"/>
      <c r="F100" s="148"/>
      <c r="G100" s="148"/>
      <c r="H100" s="148"/>
      <c r="I100" s="148"/>
      <c r="J100" s="149">
        <f>J146</f>
        <v>0</v>
      </c>
      <c r="K100" s="146"/>
      <c r="L100" s="150"/>
    </row>
    <row r="101" spans="1:31" s="9" customFormat="1" ht="24.95" customHeight="1">
      <c r="B101" s="139"/>
      <c r="C101" s="140"/>
      <c r="D101" s="141" t="s">
        <v>97</v>
      </c>
      <c r="E101" s="142"/>
      <c r="F101" s="142"/>
      <c r="G101" s="142"/>
      <c r="H101" s="142"/>
      <c r="I101" s="142"/>
      <c r="J101" s="143">
        <f>J175</f>
        <v>0</v>
      </c>
      <c r="K101" s="140"/>
      <c r="L101" s="144"/>
    </row>
    <row r="102" spans="1:31" s="10" customFormat="1" ht="19.899999999999999" customHeight="1">
      <c r="B102" s="145"/>
      <c r="C102" s="146"/>
      <c r="D102" s="147" t="s">
        <v>98</v>
      </c>
      <c r="E102" s="148"/>
      <c r="F102" s="148"/>
      <c r="G102" s="148"/>
      <c r="H102" s="148"/>
      <c r="I102" s="148"/>
      <c r="J102" s="149">
        <f>J178</f>
        <v>0</v>
      </c>
      <c r="K102" s="146"/>
      <c r="L102" s="150"/>
    </row>
    <row r="103" spans="1:31" s="9" customFormat="1" ht="24.95" customHeight="1">
      <c r="B103" s="139"/>
      <c r="C103" s="140"/>
      <c r="D103" s="141" t="s">
        <v>99</v>
      </c>
      <c r="E103" s="142"/>
      <c r="F103" s="142"/>
      <c r="G103" s="142"/>
      <c r="H103" s="142"/>
      <c r="I103" s="142"/>
      <c r="J103" s="143">
        <f>J180</f>
        <v>0</v>
      </c>
      <c r="K103" s="140"/>
      <c r="L103" s="144"/>
    </row>
    <row r="104" spans="1:31" s="10" customFormat="1" ht="19.899999999999999" customHeight="1">
      <c r="B104" s="145"/>
      <c r="C104" s="146"/>
      <c r="D104" s="147" t="s">
        <v>100</v>
      </c>
      <c r="E104" s="148"/>
      <c r="F104" s="148"/>
      <c r="G104" s="148"/>
      <c r="H104" s="148"/>
      <c r="I104" s="148"/>
      <c r="J104" s="149">
        <f>J181</f>
        <v>0</v>
      </c>
      <c r="K104" s="146"/>
      <c r="L104" s="150"/>
    </row>
    <row r="105" spans="1:31" s="9" customFormat="1" ht="24.95" customHeight="1">
      <c r="B105" s="139"/>
      <c r="C105" s="140"/>
      <c r="D105" s="141" t="s">
        <v>101</v>
      </c>
      <c r="E105" s="142"/>
      <c r="F105" s="142"/>
      <c r="G105" s="142"/>
      <c r="H105" s="142"/>
      <c r="I105" s="142"/>
      <c r="J105" s="143">
        <f>J185</f>
        <v>0</v>
      </c>
      <c r="K105" s="140"/>
      <c r="L105" s="144"/>
    </row>
    <row r="106" spans="1:31" s="10" customFormat="1" ht="19.899999999999999" customHeight="1">
      <c r="B106" s="145"/>
      <c r="C106" s="146"/>
      <c r="D106" s="147" t="s">
        <v>102</v>
      </c>
      <c r="E106" s="148"/>
      <c r="F106" s="148"/>
      <c r="G106" s="148"/>
      <c r="H106" s="148"/>
      <c r="I106" s="148"/>
      <c r="J106" s="149">
        <f>J186</f>
        <v>0</v>
      </c>
      <c r="K106" s="146"/>
      <c r="L106" s="150"/>
    </row>
    <row r="107" spans="1:31" s="2" customFormat="1" ht="21.7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31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4.95" customHeight="1">
      <c r="A113" s="31"/>
      <c r="B113" s="32"/>
      <c r="C113" s="20" t="s">
        <v>103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16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30" customHeight="1">
      <c r="A116" s="31"/>
      <c r="B116" s="32"/>
      <c r="C116" s="33"/>
      <c r="D116" s="33"/>
      <c r="E116" s="228" t="str">
        <f>E7</f>
        <v>III/18018 LETKOV - PRŮTAH,  SO 510 PŘELOŽKA PLYNOVODU</v>
      </c>
      <c r="F116" s="255"/>
      <c r="G116" s="255"/>
      <c r="H116" s="255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F10</f>
        <v>Letkov</v>
      </c>
      <c r="G118" s="33"/>
      <c r="H118" s="33"/>
      <c r="I118" s="26" t="s">
        <v>22</v>
      </c>
      <c r="J118" s="63" t="str">
        <f>IF(J10="","",J10)</f>
        <v>22. 11. 2024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E13</f>
        <v xml:space="preserve"> </v>
      </c>
      <c r="G120" s="33"/>
      <c r="H120" s="33"/>
      <c r="I120" s="26" t="s">
        <v>30</v>
      </c>
      <c r="J120" s="29" t="str">
        <f>E19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28</v>
      </c>
      <c r="D121" s="33"/>
      <c r="E121" s="33"/>
      <c r="F121" s="24" t="str">
        <f>IF(E16="","",E16)</f>
        <v>Vyplň údaj</v>
      </c>
      <c r="G121" s="33"/>
      <c r="H121" s="33"/>
      <c r="I121" s="26" t="s">
        <v>32</v>
      </c>
      <c r="J121" s="29" t="str">
        <f>E22</f>
        <v>KORECKÝ s.r.o.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51"/>
      <c r="B123" s="152"/>
      <c r="C123" s="153" t="s">
        <v>104</v>
      </c>
      <c r="D123" s="154" t="s">
        <v>62</v>
      </c>
      <c r="E123" s="154" t="s">
        <v>58</v>
      </c>
      <c r="F123" s="154" t="s">
        <v>59</v>
      </c>
      <c r="G123" s="154" t="s">
        <v>105</v>
      </c>
      <c r="H123" s="154" t="s">
        <v>106</v>
      </c>
      <c r="I123" s="154" t="s">
        <v>107</v>
      </c>
      <c r="J123" s="155" t="s">
        <v>88</v>
      </c>
      <c r="K123" s="156" t="s">
        <v>108</v>
      </c>
      <c r="L123" s="157"/>
      <c r="M123" s="72" t="s">
        <v>1</v>
      </c>
      <c r="N123" s="73" t="s">
        <v>41</v>
      </c>
      <c r="O123" s="73" t="s">
        <v>109</v>
      </c>
      <c r="P123" s="73" t="s">
        <v>110</v>
      </c>
      <c r="Q123" s="73" t="s">
        <v>111</v>
      </c>
      <c r="R123" s="73" t="s">
        <v>112</v>
      </c>
      <c r="S123" s="73" t="s">
        <v>113</v>
      </c>
      <c r="T123" s="74" t="s">
        <v>114</v>
      </c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</row>
    <row r="124" spans="1:65" s="2" customFormat="1" ht="22.9" customHeight="1">
      <c r="A124" s="31"/>
      <c r="B124" s="32"/>
      <c r="C124" s="79" t="s">
        <v>115</v>
      </c>
      <c r="D124" s="33"/>
      <c r="E124" s="33"/>
      <c r="F124" s="33"/>
      <c r="G124" s="33"/>
      <c r="H124" s="33"/>
      <c r="I124" s="33"/>
      <c r="J124" s="158">
        <f>BK124</f>
        <v>0</v>
      </c>
      <c r="K124" s="33"/>
      <c r="L124" s="36"/>
      <c r="M124" s="75"/>
      <c r="N124" s="159"/>
      <c r="O124" s="76"/>
      <c r="P124" s="160">
        <f>P125+P145+P175+P180+P185</f>
        <v>0</v>
      </c>
      <c r="Q124" s="76"/>
      <c r="R124" s="160">
        <f>R125+R145+R175+R180+R185</f>
        <v>30.47457</v>
      </c>
      <c r="S124" s="76"/>
      <c r="T124" s="161">
        <f>T125+T145+T175+T180+T185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76</v>
      </c>
      <c r="AU124" s="14" t="s">
        <v>90</v>
      </c>
      <c r="BK124" s="162">
        <f>BK125+BK145+BK175+BK180+BK185</f>
        <v>0</v>
      </c>
    </row>
    <row r="125" spans="1:65" s="12" customFormat="1" ht="25.9" customHeight="1">
      <c r="B125" s="163"/>
      <c r="C125" s="164"/>
      <c r="D125" s="165" t="s">
        <v>76</v>
      </c>
      <c r="E125" s="166" t="s">
        <v>116</v>
      </c>
      <c r="F125" s="166" t="s">
        <v>117</v>
      </c>
      <c r="G125" s="164"/>
      <c r="H125" s="164"/>
      <c r="I125" s="167"/>
      <c r="J125" s="168">
        <f>BK125</f>
        <v>0</v>
      </c>
      <c r="K125" s="164"/>
      <c r="L125" s="169"/>
      <c r="M125" s="170"/>
      <c r="N125" s="171"/>
      <c r="O125" s="171"/>
      <c r="P125" s="172">
        <f>P126+P140+P143</f>
        <v>0</v>
      </c>
      <c r="Q125" s="171"/>
      <c r="R125" s="172">
        <f>R126+R140+R143</f>
        <v>30.385670000000001</v>
      </c>
      <c r="S125" s="171"/>
      <c r="T125" s="173">
        <f>T126+T140+T143</f>
        <v>0</v>
      </c>
      <c r="AR125" s="174" t="s">
        <v>82</v>
      </c>
      <c r="AT125" s="175" t="s">
        <v>76</v>
      </c>
      <c r="AU125" s="175" t="s">
        <v>77</v>
      </c>
      <c r="AY125" s="174" t="s">
        <v>118</v>
      </c>
      <c r="BK125" s="176">
        <f>BK126+BK140+BK143</f>
        <v>0</v>
      </c>
    </row>
    <row r="126" spans="1:65" s="12" customFormat="1" ht="22.9" customHeight="1">
      <c r="B126" s="163"/>
      <c r="C126" s="164"/>
      <c r="D126" s="165" t="s">
        <v>76</v>
      </c>
      <c r="E126" s="177" t="s">
        <v>82</v>
      </c>
      <c r="F126" s="177" t="s">
        <v>119</v>
      </c>
      <c r="G126" s="164"/>
      <c r="H126" s="164"/>
      <c r="I126" s="167"/>
      <c r="J126" s="178">
        <f>BK126</f>
        <v>0</v>
      </c>
      <c r="K126" s="164"/>
      <c r="L126" s="169"/>
      <c r="M126" s="170"/>
      <c r="N126" s="171"/>
      <c r="O126" s="171"/>
      <c r="P126" s="172">
        <f>SUM(P127:P139)</f>
        <v>0</v>
      </c>
      <c r="Q126" s="171"/>
      <c r="R126" s="172">
        <f>SUM(R127:R139)</f>
        <v>30.36422</v>
      </c>
      <c r="S126" s="171"/>
      <c r="T126" s="173">
        <f>SUM(T127:T139)</f>
        <v>0</v>
      </c>
      <c r="AR126" s="174" t="s">
        <v>82</v>
      </c>
      <c r="AT126" s="175" t="s">
        <v>76</v>
      </c>
      <c r="AU126" s="175" t="s">
        <v>82</v>
      </c>
      <c r="AY126" s="174" t="s">
        <v>118</v>
      </c>
      <c r="BK126" s="176">
        <f>SUM(BK127:BK139)</f>
        <v>0</v>
      </c>
    </row>
    <row r="127" spans="1:65" s="2" customFormat="1" ht="16.5" customHeight="1">
      <c r="A127" s="31"/>
      <c r="B127" s="32"/>
      <c r="C127" s="179" t="s">
        <v>82</v>
      </c>
      <c r="D127" s="179" t="s">
        <v>120</v>
      </c>
      <c r="E127" s="180" t="s">
        <v>121</v>
      </c>
      <c r="F127" s="181" t="s">
        <v>122</v>
      </c>
      <c r="G127" s="182" t="s">
        <v>123</v>
      </c>
      <c r="H127" s="183">
        <v>2</v>
      </c>
      <c r="I127" s="184"/>
      <c r="J127" s="185">
        <f t="shared" ref="J127:J139" si="0">ROUND(I127*H127,2)</f>
        <v>0</v>
      </c>
      <c r="K127" s="186"/>
      <c r="L127" s="36"/>
      <c r="M127" s="187" t="s">
        <v>1</v>
      </c>
      <c r="N127" s="188" t="s">
        <v>42</v>
      </c>
      <c r="O127" s="68"/>
      <c r="P127" s="189">
        <f t="shared" ref="P127:P139" si="1">O127*H127</f>
        <v>0</v>
      </c>
      <c r="Q127" s="189">
        <v>3.6900000000000002E-2</v>
      </c>
      <c r="R127" s="189">
        <f t="shared" ref="R127:R139" si="2">Q127*H127</f>
        <v>7.3800000000000004E-2</v>
      </c>
      <c r="S127" s="189">
        <v>0</v>
      </c>
      <c r="T127" s="190">
        <f t="shared" ref="T127:T139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1" t="s">
        <v>124</v>
      </c>
      <c r="AT127" s="191" t="s">
        <v>120</v>
      </c>
      <c r="AU127" s="191" t="s">
        <v>84</v>
      </c>
      <c r="AY127" s="14" t="s">
        <v>118</v>
      </c>
      <c r="BE127" s="192">
        <f t="shared" ref="BE127:BE139" si="4">IF(N127="základní",J127,0)</f>
        <v>0</v>
      </c>
      <c r="BF127" s="192">
        <f t="shared" ref="BF127:BF139" si="5">IF(N127="snížená",J127,0)</f>
        <v>0</v>
      </c>
      <c r="BG127" s="192">
        <f t="shared" ref="BG127:BG139" si="6">IF(N127="zákl. přenesená",J127,0)</f>
        <v>0</v>
      </c>
      <c r="BH127" s="192">
        <f t="shared" ref="BH127:BH139" si="7">IF(N127="sníž. přenesená",J127,0)</f>
        <v>0</v>
      </c>
      <c r="BI127" s="192">
        <f t="shared" ref="BI127:BI139" si="8">IF(N127="nulová",J127,0)</f>
        <v>0</v>
      </c>
      <c r="BJ127" s="14" t="s">
        <v>82</v>
      </c>
      <c r="BK127" s="192">
        <f t="shared" ref="BK127:BK139" si="9">ROUND(I127*H127,2)</f>
        <v>0</v>
      </c>
      <c r="BL127" s="14" t="s">
        <v>124</v>
      </c>
      <c r="BM127" s="191" t="s">
        <v>125</v>
      </c>
    </row>
    <row r="128" spans="1:65" s="2" customFormat="1" ht="24.2" customHeight="1">
      <c r="A128" s="31"/>
      <c r="B128" s="32"/>
      <c r="C128" s="179" t="s">
        <v>84</v>
      </c>
      <c r="D128" s="179" t="s">
        <v>120</v>
      </c>
      <c r="E128" s="180" t="s">
        <v>126</v>
      </c>
      <c r="F128" s="181" t="s">
        <v>127</v>
      </c>
      <c r="G128" s="182" t="s">
        <v>123</v>
      </c>
      <c r="H128" s="183">
        <v>4</v>
      </c>
      <c r="I128" s="184"/>
      <c r="J128" s="185">
        <f t="shared" si="0"/>
        <v>0</v>
      </c>
      <c r="K128" s="186"/>
      <c r="L128" s="36"/>
      <c r="M128" s="187" t="s">
        <v>1</v>
      </c>
      <c r="N128" s="188" t="s">
        <v>42</v>
      </c>
      <c r="O128" s="68"/>
      <c r="P128" s="189">
        <f t="shared" si="1"/>
        <v>0</v>
      </c>
      <c r="Q128" s="189">
        <v>3.6900000000000002E-2</v>
      </c>
      <c r="R128" s="189">
        <f t="shared" si="2"/>
        <v>0.14760000000000001</v>
      </c>
      <c r="S128" s="189">
        <v>0</v>
      </c>
      <c r="T128" s="190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1" t="s">
        <v>124</v>
      </c>
      <c r="AT128" s="191" t="s">
        <v>120</v>
      </c>
      <c r="AU128" s="191" t="s">
        <v>84</v>
      </c>
      <c r="AY128" s="14" t="s">
        <v>118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4" t="s">
        <v>82</v>
      </c>
      <c r="BK128" s="192">
        <f t="shared" si="9"/>
        <v>0</v>
      </c>
      <c r="BL128" s="14" t="s">
        <v>124</v>
      </c>
      <c r="BM128" s="191" t="s">
        <v>128</v>
      </c>
    </row>
    <row r="129" spans="1:65" s="2" customFormat="1" ht="24.2" customHeight="1">
      <c r="A129" s="31"/>
      <c r="B129" s="32"/>
      <c r="C129" s="179" t="s">
        <v>129</v>
      </c>
      <c r="D129" s="179" t="s">
        <v>120</v>
      </c>
      <c r="E129" s="180" t="s">
        <v>130</v>
      </c>
      <c r="F129" s="181" t="s">
        <v>131</v>
      </c>
      <c r="G129" s="182" t="s">
        <v>123</v>
      </c>
      <c r="H129" s="183">
        <v>6</v>
      </c>
      <c r="I129" s="184"/>
      <c r="J129" s="185">
        <f t="shared" si="0"/>
        <v>0</v>
      </c>
      <c r="K129" s="186"/>
      <c r="L129" s="36"/>
      <c r="M129" s="187" t="s">
        <v>1</v>
      </c>
      <c r="N129" s="188" t="s">
        <v>42</v>
      </c>
      <c r="O129" s="68"/>
      <c r="P129" s="189">
        <f t="shared" si="1"/>
        <v>0</v>
      </c>
      <c r="Q129" s="189">
        <v>4.6999999999999999E-4</v>
      </c>
      <c r="R129" s="189">
        <f t="shared" si="2"/>
        <v>2.82E-3</v>
      </c>
      <c r="S129" s="189">
        <v>0</v>
      </c>
      <c r="T129" s="190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1" t="s">
        <v>124</v>
      </c>
      <c r="AT129" s="191" t="s">
        <v>120</v>
      </c>
      <c r="AU129" s="191" t="s">
        <v>84</v>
      </c>
      <c r="AY129" s="14" t="s">
        <v>118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4" t="s">
        <v>82</v>
      </c>
      <c r="BK129" s="192">
        <f t="shared" si="9"/>
        <v>0</v>
      </c>
      <c r="BL129" s="14" t="s">
        <v>124</v>
      </c>
      <c r="BM129" s="191" t="s">
        <v>132</v>
      </c>
    </row>
    <row r="130" spans="1:65" s="2" customFormat="1" ht="24.2" customHeight="1">
      <c r="A130" s="31"/>
      <c r="B130" s="32"/>
      <c r="C130" s="179" t="s">
        <v>124</v>
      </c>
      <c r="D130" s="179" t="s">
        <v>120</v>
      </c>
      <c r="E130" s="180" t="s">
        <v>133</v>
      </c>
      <c r="F130" s="181" t="s">
        <v>134</v>
      </c>
      <c r="G130" s="182" t="s">
        <v>123</v>
      </c>
      <c r="H130" s="183">
        <v>6</v>
      </c>
      <c r="I130" s="184"/>
      <c r="J130" s="185">
        <f t="shared" si="0"/>
        <v>0</v>
      </c>
      <c r="K130" s="186"/>
      <c r="L130" s="36"/>
      <c r="M130" s="187" t="s">
        <v>1</v>
      </c>
      <c r="N130" s="188" t="s">
        <v>42</v>
      </c>
      <c r="O130" s="68"/>
      <c r="P130" s="189">
        <f t="shared" si="1"/>
        <v>0</v>
      </c>
      <c r="Q130" s="189">
        <v>0</v>
      </c>
      <c r="R130" s="189">
        <f t="shared" si="2"/>
        <v>0</v>
      </c>
      <c r="S130" s="189">
        <v>0</v>
      </c>
      <c r="T130" s="190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1" t="s">
        <v>124</v>
      </c>
      <c r="AT130" s="191" t="s">
        <v>120</v>
      </c>
      <c r="AU130" s="191" t="s">
        <v>84</v>
      </c>
      <c r="AY130" s="14" t="s">
        <v>118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4" t="s">
        <v>82</v>
      </c>
      <c r="BK130" s="192">
        <f t="shared" si="9"/>
        <v>0</v>
      </c>
      <c r="BL130" s="14" t="s">
        <v>124</v>
      </c>
      <c r="BM130" s="191" t="s">
        <v>135</v>
      </c>
    </row>
    <row r="131" spans="1:65" s="2" customFormat="1" ht="24.2" customHeight="1">
      <c r="A131" s="31"/>
      <c r="B131" s="32"/>
      <c r="C131" s="179" t="s">
        <v>136</v>
      </c>
      <c r="D131" s="179" t="s">
        <v>120</v>
      </c>
      <c r="E131" s="180" t="s">
        <v>137</v>
      </c>
      <c r="F131" s="181" t="s">
        <v>138</v>
      </c>
      <c r="G131" s="182" t="s">
        <v>139</v>
      </c>
      <c r="H131" s="183">
        <v>10.14</v>
      </c>
      <c r="I131" s="184"/>
      <c r="J131" s="185">
        <f t="shared" si="0"/>
        <v>0</v>
      </c>
      <c r="K131" s="186"/>
      <c r="L131" s="36"/>
      <c r="M131" s="187" t="s">
        <v>1</v>
      </c>
      <c r="N131" s="188" t="s">
        <v>42</v>
      </c>
      <c r="O131" s="68"/>
      <c r="P131" s="189">
        <f t="shared" si="1"/>
        <v>0</v>
      </c>
      <c r="Q131" s="189">
        <v>0</v>
      </c>
      <c r="R131" s="189">
        <f t="shared" si="2"/>
        <v>0</v>
      </c>
      <c r="S131" s="189">
        <v>0</v>
      </c>
      <c r="T131" s="190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1" t="s">
        <v>124</v>
      </c>
      <c r="AT131" s="191" t="s">
        <v>120</v>
      </c>
      <c r="AU131" s="191" t="s">
        <v>84</v>
      </c>
      <c r="AY131" s="14" t="s">
        <v>118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4" t="s">
        <v>82</v>
      </c>
      <c r="BK131" s="192">
        <f t="shared" si="9"/>
        <v>0</v>
      </c>
      <c r="BL131" s="14" t="s">
        <v>124</v>
      </c>
      <c r="BM131" s="191" t="s">
        <v>140</v>
      </c>
    </row>
    <row r="132" spans="1:65" s="2" customFormat="1" ht="24.2" customHeight="1">
      <c r="A132" s="31"/>
      <c r="B132" s="32"/>
      <c r="C132" s="179" t="s">
        <v>141</v>
      </c>
      <c r="D132" s="179" t="s">
        <v>120</v>
      </c>
      <c r="E132" s="180" t="s">
        <v>142</v>
      </c>
      <c r="F132" s="181" t="s">
        <v>143</v>
      </c>
      <c r="G132" s="182" t="s">
        <v>139</v>
      </c>
      <c r="H132" s="183">
        <v>15.21</v>
      </c>
      <c r="I132" s="184"/>
      <c r="J132" s="185">
        <f t="shared" si="0"/>
        <v>0</v>
      </c>
      <c r="K132" s="186"/>
      <c r="L132" s="36"/>
      <c r="M132" s="187" t="s">
        <v>1</v>
      </c>
      <c r="N132" s="188" t="s">
        <v>42</v>
      </c>
      <c r="O132" s="68"/>
      <c r="P132" s="189">
        <f t="shared" si="1"/>
        <v>0</v>
      </c>
      <c r="Q132" s="189">
        <v>0</v>
      </c>
      <c r="R132" s="189">
        <f t="shared" si="2"/>
        <v>0</v>
      </c>
      <c r="S132" s="189">
        <v>0</v>
      </c>
      <c r="T132" s="190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1" t="s">
        <v>124</v>
      </c>
      <c r="AT132" s="191" t="s">
        <v>120</v>
      </c>
      <c r="AU132" s="191" t="s">
        <v>84</v>
      </c>
      <c r="AY132" s="14" t="s">
        <v>118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4" t="s">
        <v>82</v>
      </c>
      <c r="BK132" s="192">
        <f t="shared" si="9"/>
        <v>0</v>
      </c>
      <c r="BL132" s="14" t="s">
        <v>124</v>
      </c>
      <c r="BM132" s="191" t="s">
        <v>144</v>
      </c>
    </row>
    <row r="133" spans="1:65" s="2" customFormat="1" ht="33" customHeight="1">
      <c r="A133" s="31"/>
      <c r="B133" s="32"/>
      <c r="C133" s="179" t="s">
        <v>145</v>
      </c>
      <c r="D133" s="179" t="s">
        <v>120</v>
      </c>
      <c r="E133" s="180" t="s">
        <v>146</v>
      </c>
      <c r="F133" s="181" t="s">
        <v>147</v>
      </c>
      <c r="G133" s="182" t="s">
        <v>139</v>
      </c>
      <c r="H133" s="183">
        <v>18.72</v>
      </c>
      <c r="I133" s="184"/>
      <c r="J133" s="185">
        <f t="shared" si="0"/>
        <v>0</v>
      </c>
      <c r="K133" s="186"/>
      <c r="L133" s="36"/>
      <c r="M133" s="187" t="s">
        <v>1</v>
      </c>
      <c r="N133" s="188" t="s">
        <v>42</v>
      </c>
      <c r="O133" s="68"/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1" t="s">
        <v>124</v>
      </c>
      <c r="AT133" s="191" t="s">
        <v>120</v>
      </c>
      <c r="AU133" s="191" t="s">
        <v>84</v>
      </c>
      <c r="AY133" s="14" t="s">
        <v>118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4" t="s">
        <v>82</v>
      </c>
      <c r="BK133" s="192">
        <f t="shared" si="9"/>
        <v>0</v>
      </c>
      <c r="BL133" s="14" t="s">
        <v>124</v>
      </c>
      <c r="BM133" s="191" t="s">
        <v>148</v>
      </c>
    </row>
    <row r="134" spans="1:65" s="2" customFormat="1" ht="33" customHeight="1">
      <c r="A134" s="31"/>
      <c r="B134" s="32"/>
      <c r="C134" s="179" t="s">
        <v>149</v>
      </c>
      <c r="D134" s="179" t="s">
        <v>120</v>
      </c>
      <c r="E134" s="180" t="s">
        <v>150</v>
      </c>
      <c r="F134" s="181" t="s">
        <v>151</v>
      </c>
      <c r="G134" s="182" t="s">
        <v>139</v>
      </c>
      <c r="H134" s="183">
        <v>28.08</v>
      </c>
      <c r="I134" s="184"/>
      <c r="J134" s="185">
        <f t="shared" si="0"/>
        <v>0</v>
      </c>
      <c r="K134" s="186"/>
      <c r="L134" s="36"/>
      <c r="M134" s="187" t="s">
        <v>1</v>
      </c>
      <c r="N134" s="188" t="s">
        <v>42</v>
      </c>
      <c r="O134" s="68"/>
      <c r="P134" s="189">
        <f t="shared" si="1"/>
        <v>0</v>
      </c>
      <c r="Q134" s="189">
        <v>0</v>
      </c>
      <c r="R134" s="189">
        <f t="shared" si="2"/>
        <v>0</v>
      </c>
      <c r="S134" s="189">
        <v>0</v>
      </c>
      <c r="T134" s="190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1" t="s">
        <v>124</v>
      </c>
      <c r="AT134" s="191" t="s">
        <v>120</v>
      </c>
      <c r="AU134" s="191" t="s">
        <v>84</v>
      </c>
      <c r="AY134" s="14" t="s">
        <v>118</v>
      </c>
      <c r="BE134" s="192">
        <f t="shared" si="4"/>
        <v>0</v>
      </c>
      <c r="BF134" s="192">
        <f t="shared" si="5"/>
        <v>0</v>
      </c>
      <c r="BG134" s="192">
        <f t="shared" si="6"/>
        <v>0</v>
      </c>
      <c r="BH134" s="192">
        <f t="shared" si="7"/>
        <v>0</v>
      </c>
      <c r="BI134" s="192">
        <f t="shared" si="8"/>
        <v>0</v>
      </c>
      <c r="BJ134" s="14" t="s">
        <v>82</v>
      </c>
      <c r="BK134" s="192">
        <f t="shared" si="9"/>
        <v>0</v>
      </c>
      <c r="BL134" s="14" t="s">
        <v>124</v>
      </c>
      <c r="BM134" s="191" t="s">
        <v>152</v>
      </c>
    </row>
    <row r="135" spans="1:65" s="2" customFormat="1" ht="37.9" customHeight="1">
      <c r="A135" s="31"/>
      <c r="B135" s="32"/>
      <c r="C135" s="179" t="s">
        <v>153</v>
      </c>
      <c r="D135" s="179" t="s">
        <v>120</v>
      </c>
      <c r="E135" s="180" t="s">
        <v>154</v>
      </c>
      <c r="F135" s="181" t="s">
        <v>155</v>
      </c>
      <c r="G135" s="182" t="s">
        <v>139</v>
      </c>
      <c r="H135" s="183">
        <v>16.739999999999998</v>
      </c>
      <c r="I135" s="184"/>
      <c r="J135" s="185">
        <f t="shared" si="0"/>
        <v>0</v>
      </c>
      <c r="K135" s="186"/>
      <c r="L135" s="36"/>
      <c r="M135" s="187" t="s">
        <v>1</v>
      </c>
      <c r="N135" s="188" t="s">
        <v>42</v>
      </c>
      <c r="O135" s="68"/>
      <c r="P135" s="189">
        <f t="shared" si="1"/>
        <v>0</v>
      </c>
      <c r="Q135" s="189">
        <v>0</v>
      </c>
      <c r="R135" s="189">
        <f t="shared" si="2"/>
        <v>0</v>
      </c>
      <c r="S135" s="189">
        <v>0</v>
      </c>
      <c r="T135" s="190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1" t="s">
        <v>124</v>
      </c>
      <c r="AT135" s="191" t="s">
        <v>120</v>
      </c>
      <c r="AU135" s="191" t="s">
        <v>84</v>
      </c>
      <c r="AY135" s="14" t="s">
        <v>118</v>
      </c>
      <c r="BE135" s="192">
        <f t="shared" si="4"/>
        <v>0</v>
      </c>
      <c r="BF135" s="192">
        <f t="shared" si="5"/>
        <v>0</v>
      </c>
      <c r="BG135" s="192">
        <f t="shared" si="6"/>
        <v>0</v>
      </c>
      <c r="BH135" s="192">
        <f t="shared" si="7"/>
        <v>0</v>
      </c>
      <c r="BI135" s="192">
        <f t="shared" si="8"/>
        <v>0</v>
      </c>
      <c r="BJ135" s="14" t="s">
        <v>82</v>
      </c>
      <c r="BK135" s="192">
        <f t="shared" si="9"/>
        <v>0</v>
      </c>
      <c r="BL135" s="14" t="s">
        <v>124</v>
      </c>
      <c r="BM135" s="191" t="s">
        <v>156</v>
      </c>
    </row>
    <row r="136" spans="1:65" s="2" customFormat="1" ht="33" customHeight="1">
      <c r="A136" s="31"/>
      <c r="B136" s="32"/>
      <c r="C136" s="179" t="s">
        <v>8</v>
      </c>
      <c r="D136" s="179" t="s">
        <v>120</v>
      </c>
      <c r="E136" s="180" t="s">
        <v>157</v>
      </c>
      <c r="F136" s="181" t="s">
        <v>158</v>
      </c>
      <c r="G136" s="182" t="s">
        <v>159</v>
      </c>
      <c r="H136" s="183">
        <v>33.47</v>
      </c>
      <c r="I136" s="184"/>
      <c r="J136" s="185">
        <f t="shared" si="0"/>
        <v>0</v>
      </c>
      <c r="K136" s="186"/>
      <c r="L136" s="36"/>
      <c r="M136" s="187" t="s">
        <v>1</v>
      </c>
      <c r="N136" s="188" t="s">
        <v>42</v>
      </c>
      <c r="O136" s="68"/>
      <c r="P136" s="189">
        <f t="shared" si="1"/>
        <v>0</v>
      </c>
      <c r="Q136" s="189">
        <v>0</v>
      </c>
      <c r="R136" s="189">
        <f t="shared" si="2"/>
        <v>0</v>
      </c>
      <c r="S136" s="189">
        <v>0</v>
      </c>
      <c r="T136" s="190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1" t="s">
        <v>124</v>
      </c>
      <c r="AT136" s="191" t="s">
        <v>120</v>
      </c>
      <c r="AU136" s="191" t="s">
        <v>84</v>
      </c>
      <c r="AY136" s="14" t="s">
        <v>118</v>
      </c>
      <c r="BE136" s="192">
        <f t="shared" si="4"/>
        <v>0</v>
      </c>
      <c r="BF136" s="192">
        <f t="shared" si="5"/>
        <v>0</v>
      </c>
      <c r="BG136" s="192">
        <f t="shared" si="6"/>
        <v>0</v>
      </c>
      <c r="BH136" s="192">
        <f t="shared" si="7"/>
        <v>0</v>
      </c>
      <c r="BI136" s="192">
        <f t="shared" si="8"/>
        <v>0</v>
      </c>
      <c r="BJ136" s="14" t="s">
        <v>82</v>
      </c>
      <c r="BK136" s="192">
        <f t="shared" si="9"/>
        <v>0</v>
      </c>
      <c r="BL136" s="14" t="s">
        <v>124</v>
      </c>
      <c r="BM136" s="191" t="s">
        <v>160</v>
      </c>
    </row>
    <row r="137" spans="1:65" s="2" customFormat="1" ht="24.2" customHeight="1">
      <c r="A137" s="31"/>
      <c r="B137" s="32"/>
      <c r="C137" s="179" t="s">
        <v>161</v>
      </c>
      <c r="D137" s="179" t="s">
        <v>120</v>
      </c>
      <c r="E137" s="180" t="s">
        <v>162</v>
      </c>
      <c r="F137" s="181" t="s">
        <v>163</v>
      </c>
      <c r="G137" s="182" t="s">
        <v>139</v>
      </c>
      <c r="H137" s="183">
        <v>8.3699999999999992</v>
      </c>
      <c r="I137" s="184"/>
      <c r="J137" s="185">
        <f t="shared" si="0"/>
        <v>0</v>
      </c>
      <c r="K137" s="186"/>
      <c r="L137" s="36"/>
      <c r="M137" s="187" t="s">
        <v>1</v>
      </c>
      <c r="N137" s="188" t="s">
        <v>42</v>
      </c>
      <c r="O137" s="68"/>
      <c r="P137" s="189">
        <f t="shared" si="1"/>
        <v>0</v>
      </c>
      <c r="Q137" s="189">
        <v>0</v>
      </c>
      <c r="R137" s="189">
        <f t="shared" si="2"/>
        <v>0</v>
      </c>
      <c r="S137" s="189">
        <v>0</v>
      </c>
      <c r="T137" s="190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1" t="s">
        <v>124</v>
      </c>
      <c r="AT137" s="191" t="s">
        <v>120</v>
      </c>
      <c r="AU137" s="191" t="s">
        <v>84</v>
      </c>
      <c r="AY137" s="14" t="s">
        <v>118</v>
      </c>
      <c r="BE137" s="192">
        <f t="shared" si="4"/>
        <v>0</v>
      </c>
      <c r="BF137" s="192">
        <f t="shared" si="5"/>
        <v>0</v>
      </c>
      <c r="BG137" s="192">
        <f t="shared" si="6"/>
        <v>0</v>
      </c>
      <c r="BH137" s="192">
        <f t="shared" si="7"/>
        <v>0</v>
      </c>
      <c r="BI137" s="192">
        <f t="shared" si="8"/>
        <v>0</v>
      </c>
      <c r="BJ137" s="14" t="s">
        <v>82</v>
      </c>
      <c r="BK137" s="192">
        <f t="shared" si="9"/>
        <v>0</v>
      </c>
      <c r="BL137" s="14" t="s">
        <v>124</v>
      </c>
      <c r="BM137" s="191" t="s">
        <v>164</v>
      </c>
    </row>
    <row r="138" spans="1:65" s="2" customFormat="1" ht="24.2" customHeight="1">
      <c r="A138" s="31"/>
      <c r="B138" s="32"/>
      <c r="C138" s="179" t="s">
        <v>165</v>
      </c>
      <c r="D138" s="179" t="s">
        <v>120</v>
      </c>
      <c r="E138" s="180" t="s">
        <v>166</v>
      </c>
      <c r="F138" s="181" t="s">
        <v>167</v>
      </c>
      <c r="G138" s="182" t="s">
        <v>139</v>
      </c>
      <c r="H138" s="183">
        <v>8.3699999999999992</v>
      </c>
      <c r="I138" s="184"/>
      <c r="J138" s="185">
        <f t="shared" si="0"/>
        <v>0</v>
      </c>
      <c r="K138" s="186"/>
      <c r="L138" s="36"/>
      <c r="M138" s="187" t="s">
        <v>1</v>
      </c>
      <c r="N138" s="188" t="s">
        <v>42</v>
      </c>
      <c r="O138" s="68"/>
      <c r="P138" s="189">
        <f t="shared" si="1"/>
        <v>0</v>
      </c>
      <c r="Q138" s="189">
        <v>0</v>
      </c>
      <c r="R138" s="189">
        <f t="shared" si="2"/>
        <v>0</v>
      </c>
      <c r="S138" s="189">
        <v>0</v>
      </c>
      <c r="T138" s="190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1" t="s">
        <v>124</v>
      </c>
      <c r="AT138" s="191" t="s">
        <v>120</v>
      </c>
      <c r="AU138" s="191" t="s">
        <v>84</v>
      </c>
      <c r="AY138" s="14" t="s">
        <v>118</v>
      </c>
      <c r="BE138" s="192">
        <f t="shared" si="4"/>
        <v>0</v>
      </c>
      <c r="BF138" s="192">
        <f t="shared" si="5"/>
        <v>0</v>
      </c>
      <c r="BG138" s="192">
        <f t="shared" si="6"/>
        <v>0</v>
      </c>
      <c r="BH138" s="192">
        <f t="shared" si="7"/>
        <v>0</v>
      </c>
      <c r="BI138" s="192">
        <f t="shared" si="8"/>
        <v>0</v>
      </c>
      <c r="BJ138" s="14" t="s">
        <v>82</v>
      </c>
      <c r="BK138" s="192">
        <f t="shared" si="9"/>
        <v>0</v>
      </c>
      <c r="BL138" s="14" t="s">
        <v>124</v>
      </c>
      <c r="BM138" s="191" t="s">
        <v>168</v>
      </c>
    </row>
    <row r="139" spans="1:65" s="2" customFormat="1" ht="16.5" customHeight="1">
      <c r="A139" s="31"/>
      <c r="B139" s="32"/>
      <c r="C139" s="193" t="s">
        <v>169</v>
      </c>
      <c r="D139" s="193" t="s">
        <v>170</v>
      </c>
      <c r="E139" s="194" t="s">
        <v>171</v>
      </c>
      <c r="F139" s="195" t="s">
        <v>172</v>
      </c>
      <c r="G139" s="196" t="s">
        <v>159</v>
      </c>
      <c r="H139" s="197">
        <v>30.14</v>
      </c>
      <c r="I139" s="198"/>
      <c r="J139" s="199">
        <f t="shared" si="0"/>
        <v>0</v>
      </c>
      <c r="K139" s="200"/>
      <c r="L139" s="201"/>
      <c r="M139" s="202" t="s">
        <v>1</v>
      </c>
      <c r="N139" s="203" t="s">
        <v>42</v>
      </c>
      <c r="O139" s="68"/>
      <c r="P139" s="189">
        <f t="shared" si="1"/>
        <v>0</v>
      </c>
      <c r="Q139" s="189">
        <v>1</v>
      </c>
      <c r="R139" s="189">
        <f t="shared" si="2"/>
        <v>30.14</v>
      </c>
      <c r="S139" s="189">
        <v>0</v>
      </c>
      <c r="T139" s="190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1" t="s">
        <v>149</v>
      </c>
      <c r="AT139" s="191" t="s">
        <v>170</v>
      </c>
      <c r="AU139" s="191" t="s">
        <v>84</v>
      </c>
      <c r="AY139" s="14" t="s">
        <v>118</v>
      </c>
      <c r="BE139" s="192">
        <f t="shared" si="4"/>
        <v>0</v>
      </c>
      <c r="BF139" s="192">
        <f t="shared" si="5"/>
        <v>0</v>
      </c>
      <c r="BG139" s="192">
        <f t="shared" si="6"/>
        <v>0</v>
      </c>
      <c r="BH139" s="192">
        <f t="shared" si="7"/>
        <v>0</v>
      </c>
      <c r="BI139" s="192">
        <f t="shared" si="8"/>
        <v>0</v>
      </c>
      <c r="BJ139" s="14" t="s">
        <v>82</v>
      </c>
      <c r="BK139" s="192">
        <f t="shared" si="9"/>
        <v>0</v>
      </c>
      <c r="BL139" s="14" t="s">
        <v>124</v>
      </c>
      <c r="BM139" s="191" t="s">
        <v>173</v>
      </c>
    </row>
    <row r="140" spans="1:65" s="12" customFormat="1" ht="22.9" customHeight="1">
      <c r="B140" s="163"/>
      <c r="C140" s="164"/>
      <c r="D140" s="165" t="s">
        <v>76</v>
      </c>
      <c r="E140" s="177" t="s">
        <v>149</v>
      </c>
      <c r="F140" s="177" t="s">
        <v>174</v>
      </c>
      <c r="G140" s="164"/>
      <c r="H140" s="164"/>
      <c r="I140" s="167"/>
      <c r="J140" s="178">
        <f>BK140</f>
        <v>0</v>
      </c>
      <c r="K140" s="164"/>
      <c r="L140" s="169"/>
      <c r="M140" s="170"/>
      <c r="N140" s="171"/>
      <c r="O140" s="171"/>
      <c r="P140" s="172">
        <f>SUM(P141:P142)</f>
        <v>0</v>
      </c>
      <c r="Q140" s="171"/>
      <c r="R140" s="172">
        <f>SUM(R141:R142)</f>
        <v>2.145E-2</v>
      </c>
      <c r="S140" s="171"/>
      <c r="T140" s="173">
        <f>SUM(T141:T142)</f>
        <v>0</v>
      </c>
      <c r="AR140" s="174" t="s">
        <v>82</v>
      </c>
      <c r="AT140" s="175" t="s">
        <v>76</v>
      </c>
      <c r="AU140" s="175" t="s">
        <v>82</v>
      </c>
      <c r="AY140" s="174" t="s">
        <v>118</v>
      </c>
      <c r="BK140" s="176">
        <f>SUM(BK141:BK142)</f>
        <v>0</v>
      </c>
    </row>
    <row r="141" spans="1:65" s="2" customFormat="1" ht="16.5" customHeight="1">
      <c r="A141" s="31"/>
      <c r="B141" s="32"/>
      <c r="C141" s="179" t="s">
        <v>175</v>
      </c>
      <c r="D141" s="179" t="s">
        <v>120</v>
      </c>
      <c r="E141" s="180" t="s">
        <v>176</v>
      </c>
      <c r="F141" s="181" t="s">
        <v>177</v>
      </c>
      <c r="G141" s="182" t="s">
        <v>123</v>
      </c>
      <c r="H141" s="183">
        <v>65</v>
      </c>
      <c r="I141" s="184"/>
      <c r="J141" s="185">
        <f>ROUND(I141*H141,2)</f>
        <v>0</v>
      </c>
      <c r="K141" s="186"/>
      <c r="L141" s="36"/>
      <c r="M141" s="187" t="s">
        <v>1</v>
      </c>
      <c r="N141" s="188" t="s">
        <v>42</v>
      </c>
      <c r="O141" s="68"/>
      <c r="P141" s="189">
        <f>O141*H141</f>
        <v>0</v>
      </c>
      <c r="Q141" s="189">
        <v>2.0000000000000001E-4</v>
      </c>
      <c r="R141" s="189">
        <f>Q141*H141</f>
        <v>1.3000000000000001E-2</v>
      </c>
      <c r="S141" s="189">
        <v>0</v>
      </c>
      <c r="T141" s="19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1" t="s">
        <v>124</v>
      </c>
      <c r="AT141" s="191" t="s">
        <v>120</v>
      </c>
      <c r="AU141" s="191" t="s">
        <v>84</v>
      </c>
      <c r="AY141" s="14" t="s">
        <v>118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4" t="s">
        <v>82</v>
      </c>
      <c r="BK141" s="192">
        <f>ROUND(I141*H141,2)</f>
        <v>0</v>
      </c>
      <c r="BL141" s="14" t="s">
        <v>124</v>
      </c>
      <c r="BM141" s="191" t="s">
        <v>178</v>
      </c>
    </row>
    <row r="142" spans="1:65" s="2" customFormat="1" ht="24.2" customHeight="1">
      <c r="A142" s="31"/>
      <c r="B142" s="32"/>
      <c r="C142" s="179" t="s">
        <v>179</v>
      </c>
      <c r="D142" s="179" t="s">
        <v>120</v>
      </c>
      <c r="E142" s="180" t="s">
        <v>180</v>
      </c>
      <c r="F142" s="181" t="s">
        <v>181</v>
      </c>
      <c r="G142" s="182" t="s">
        <v>123</v>
      </c>
      <c r="H142" s="183">
        <v>65</v>
      </c>
      <c r="I142" s="184"/>
      <c r="J142" s="185">
        <f>ROUND(I142*H142,2)</f>
        <v>0</v>
      </c>
      <c r="K142" s="186"/>
      <c r="L142" s="36"/>
      <c r="M142" s="187" t="s">
        <v>1</v>
      </c>
      <c r="N142" s="188" t="s">
        <v>42</v>
      </c>
      <c r="O142" s="68"/>
      <c r="P142" s="189">
        <f>O142*H142</f>
        <v>0</v>
      </c>
      <c r="Q142" s="189">
        <v>1.2999999999999999E-4</v>
      </c>
      <c r="R142" s="189">
        <f>Q142*H142</f>
        <v>8.4499999999999992E-3</v>
      </c>
      <c r="S142" s="189">
        <v>0</v>
      </c>
      <c r="T142" s="19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1" t="s">
        <v>124</v>
      </c>
      <c r="AT142" s="191" t="s">
        <v>120</v>
      </c>
      <c r="AU142" s="191" t="s">
        <v>84</v>
      </c>
      <c r="AY142" s="14" t="s">
        <v>118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4" t="s">
        <v>82</v>
      </c>
      <c r="BK142" s="192">
        <f>ROUND(I142*H142,2)</f>
        <v>0</v>
      </c>
      <c r="BL142" s="14" t="s">
        <v>124</v>
      </c>
      <c r="BM142" s="191" t="s">
        <v>182</v>
      </c>
    </row>
    <row r="143" spans="1:65" s="12" customFormat="1" ht="22.9" customHeight="1">
      <c r="B143" s="163"/>
      <c r="C143" s="164"/>
      <c r="D143" s="165" t="s">
        <v>76</v>
      </c>
      <c r="E143" s="177" t="s">
        <v>183</v>
      </c>
      <c r="F143" s="177" t="s">
        <v>184</v>
      </c>
      <c r="G143" s="164"/>
      <c r="H143" s="164"/>
      <c r="I143" s="167"/>
      <c r="J143" s="178">
        <f>BK143</f>
        <v>0</v>
      </c>
      <c r="K143" s="164"/>
      <c r="L143" s="169"/>
      <c r="M143" s="170"/>
      <c r="N143" s="171"/>
      <c r="O143" s="171"/>
      <c r="P143" s="172">
        <f>P144</f>
        <v>0</v>
      </c>
      <c r="Q143" s="171"/>
      <c r="R143" s="172">
        <f>R144</f>
        <v>0</v>
      </c>
      <c r="S143" s="171"/>
      <c r="T143" s="173">
        <f>T144</f>
        <v>0</v>
      </c>
      <c r="AR143" s="174" t="s">
        <v>82</v>
      </c>
      <c r="AT143" s="175" t="s">
        <v>76</v>
      </c>
      <c r="AU143" s="175" t="s">
        <v>82</v>
      </c>
      <c r="AY143" s="174" t="s">
        <v>118</v>
      </c>
      <c r="BK143" s="176">
        <f>BK144</f>
        <v>0</v>
      </c>
    </row>
    <row r="144" spans="1:65" s="2" customFormat="1" ht="21.75" customHeight="1">
      <c r="A144" s="31"/>
      <c r="B144" s="32"/>
      <c r="C144" s="179" t="s">
        <v>185</v>
      </c>
      <c r="D144" s="179" t="s">
        <v>120</v>
      </c>
      <c r="E144" s="180" t="s">
        <v>186</v>
      </c>
      <c r="F144" s="181" t="s">
        <v>187</v>
      </c>
      <c r="G144" s="182" t="s">
        <v>159</v>
      </c>
      <c r="H144" s="183">
        <v>30.132000000000001</v>
      </c>
      <c r="I144" s="184"/>
      <c r="J144" s="185">
        <f>ROUND(I144*H144,2)</f>
        <v>0</v>
      </c>
      <c r="K144" s="186"/>
      <c r="L144" s="36"/>
      <c r="M144" s="187" t="s">
        <v>1</v>
      </c>
      <c r="N144" s="188" t="s">
        <v>42</v>
      </c>
      <c r="O144" s="68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1" t="s">
        <v>124</v>
      </c>
      <c r="AT144" s="191" t="s">
        <v>120</v>
      </c>
      <c r="AU144" s="191" t="s">
        <v>84</v>
      </c>
      <c r="AY144" s="14" t="s">
        <v>118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4" t="s">
        <v>82</v>
      </c>
      <c r="BK144" s="192">
        <f>ROUND(I144*H144,2)</f>
        <v>0</v>
      </c>
      <c r="BL144" s="14" t="s">
        <v>124</v>
      </c>
      <c r="BM144" s="191" t="s">
        <v>188</v>
      </c>
    </row>
    <row r="145" spans="1:65" s="12" customFormat="1" ht="25.9" customHeight="1">
      <c r="B145" s="163"/>
      <c r="C145" s="164"/>
      <c r="D145" s="165" t="s">
        <v>76</v>
      </c>
      <c r="E145" s="166" t="s">
        <v>170</v>
      </c>
      <c r="F145" s="166" t="s">
        <v>189</v>
      </c>
      <c r="G145" s="164"/>
      <c r="H145" s="164"/>
      <c r="I145" s="167"/>
      <c r="J145" s="168">
        <f>BK145</f>
        <v>0</v>
      </c>
      <c r="K145" s="164"/>
      <c r="L145" s="169"/>
      <c r="M145" s="170"/>
      <c r="N145" s="171"/>
      <c r="O145" s="171"/>
      <c r="P145" s="172">
        <f>P146</f>
        <v>0</v>
      </c>
      <c r="Q145" s="171"/>
      <c r="R145" s="172">
        <f>R146</f>
        <v>8.8900000000000007E-2</v>
      </c>
      <c r="S145" s="171"/>
      <c r="T145" s="173">
        <f>T146</f>
        <v>0</v>
      </c>
      <c r="AR145" s="174" t="s">
        <v>129</v>
      </c>
      <c r="AT145" s="175" t="s">
        <v>76</v>
      </c>
      <c r="AU145" s="175" t="s">
        <v>77</v>
      </c>
      <c r="AY145" s="174" t="s">
        <v>118</v>
      </c>
      <c r="BK145" s="176">
        <f>BK146</f>
        <v>0</v>
      </c>
    </row>
    <row r="146" spans="1:65" s="12" customFormat="1" ht="22.9" customHeight="1">
      <c r="B146" s="163"/>
      <c r="C146" s="164"/>
      <c r="D146" s="165" t="s">
        <v>76</v>
      </c>
      <c r="E146" s="177" t="s">
        <v>190</v>
      </c>
      <c r="F146" s="177" t="s">
        <v>191</v>
      </c>
      <c r="G146" s="164"/>
      <c r="H146" s="164"/>
      <c r="I146" s="167"/>
      <c r="J146" s="178">
        <f>BK146</f>
        <v>0</v>
      </c>
      <c r="K146" s="164"/>
      <c r="L146" s="169"/>
      <c r="M146" s="170"/>
      <c r="N146" s="171"/>
      <c r="O146" s="171"/>
      <c r="P146" s="172">
        <f>SUM(P147:P174)</f>
        <v>0</v>
      </c>
      <c r="Q146" s="171"/>
      <c r="R146" s="172">
        <f>SUM(R147:R174)</f>
        <v>8.8900000000000007E-2</v>
      </c>
      <c r="S146" s="171"/>
      <c r="T146" s="173">
        <f>SUM(T147:T174)</f>
        <v>0</v>
      </c>
      <c r="AR146" s="174" t="s">
        <v>129</v>
      </c>
      <c r="AT146" s="175" t="s">
        <v>76</v>
      </c>
      <c r="AU146" s="175" t="s">
        <v>82</v>
      </c>
      <c r="AY146" s="174" t="s">
        <v>118</v>
      </c>
      <c r="BK146" s="176">
        <f>SUM(BK147:BK174)</f>
        <v>0</v>
      </c>
    </row>
    <row r="147" spans="1:65" s="2" customFormat="1" ht="24.2" customHeight="1">
      <c r="A147" s="31"/>
      <c r="B147" s="32"/>
      <c r="C147" s="179" t="s">
        <v>192</v>
      </c>
      <c r="D147" s="179" t="s">
        <v>120</v>
      </c>
      <c r="E147" s="180" t="s">
        <v>193</v>
      </c>
      <c r="F147" s="181" t="s">
        <v>194</v>
      </c>
      <c r="G147" s="182" t="s">
        <v>195</v>
      </c>
      <c r="H147" s="183">
        <v>1</v>
      </c>
      <c r="I147" s="184"/>
      <c r="J147" s="185">
        <f t="shared" ref="J147:J174" si="10">ROUND(I147*H147,2)</f>
        <v>0</v>
      </c>
      <c r="K147" s="186"/>
      <c r="L147" s="36"/>
      <c r="M147" s="187" t="s">
        <v>1</v>
      </c>
      <c r="N147" s="188" t="s">
        <v>42</v>
      </c>
      <c r="O147" s="68"/>
      <c r="P147" s="189">
        <f t="shared" ref="P147:P174" si="11">O147*H147</f>
        <v>0</v>
      </c>
      <c r="Q147" s="189">
        <v>5.0000000000000002E-5</v>
      </c>
      <c r="R147" s="189">
        <f t="shared" ref="R147:R174" si="12">Q147*H147</f>
        <v>5.0000000000000002E-5</v>
      </c>
      <c r="S147" s="189">
        <v>0</v>
      </c>
      <c r="T147" s="190">
        <f t="shared" ref="T147:T174" si="13"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1" t="s">
        <v>196</v>
      </c>
      <c r="AT147" s="191" t="s">
        <v>120</v>
      </c>
      <c r="AU147" s="191" t="s">
        <v>84</v>
      </c>
      <c r="AY147" s="14" t="s">
        <v>118</v>
      </c>
      <c r="BE147" s="192">
        <f t="shared" ref="BE147:BE174" si="14">IF(N147="základní",J147,0)</f>
        <v>0</v>
      </c>
      <c r="BF147" s="192">
        <f t="shared" ref="BF147:BF174" si="15">IF(N147="snížená",J147,0)</f>
        <v>0</v>
      </c>
      <c r="BG147" s="192">
        <f t="shared" ref="BG147:BG174" si="16">IF(N147="zákl. přenesená",J147,0)</f>
        <v>0</v>
      </c>
      <c r="BH147" s="192">
        <f t="shared" ref="BH147:BH174" si="17">IF(N147="sníž. přenesená",J147,0)</f>
        <v>0</v>
      </c>
      <c r="BI147" s="192">
        <f t="shared" ref="BI147:BI174" si="18">IF(N147="nulová",J147,0)</f>
        <v>0</v>
      </c>
      <c r="BJ147" s="14" t="s">
        <v>82</v>
      </c>
      <c r="BK147" s="192">
        <f t="shared" ref="BK147:BK174" si="19">ROUND(I147*H147,2)</f>
        <v>0</v>
      </c>
      <c r="BL147" s="14" t="s">
        <v>196</v>
      </c>
      <c r="BM147" s="191" t="s">
        <v>197</v>
      </c>
    </row>
    <row r="148" spans="1:65" s="2" customFormat="1" ht="16.5" customHeight="1">
      <c r="A148" s="31"/>
      <c r="B148" s="32"/>
      <c r="C148" s="193" t="s">
        <v>198</v>
      </c>
      <c r="D148" s="193" t="s">
        <v>170</v>
      </c>
      <c r="E148" s="194" t="s">
        <v>199</v>
      </c>
      <c r="F148" s="195" t="s">
        <v>200</v>
      </c>
      <c r="G148" s="196" t="s">
        <v>201</v>
      </c>
      <c r="H148" s="197">
        <v>1</v>
      </c>
      <c r="I148" s="198"/>
      <c r="J148" s="199">
        <f t="shared" si="10"/>
        <v>0</v>
      </c>
      <c r="K148" s="200"/>
      <c r="L148" s="201"/>
      <c r="M148" s="202" t="s">
        <v>1</v>
      </c>
      <c r="N148" s="203" t="s">
        <v>42</v>
      </c>
      <c r="O148" s="68"/>
      <c r="P148" s="189">
        <f t="shared" si="11"/>
        <v>0</v>
      </c>
      <c r="Q148" s="189">
        <v>0</v>
      </c>
      <c r="R148" s="189">
        <f t="shared" si="12"/>
        <v>0</v>
      </c>
      <c r="S148" s="189">
        <v>0</v>
      </c>
      <c r="T148" s="190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1" t="s">
        <v>202</v>
      </c>
      <c r="AT148" s="191" t="s">
        <v>170</v>
      </c>
      <c r="AU148" s="191" t="s">
        <v>84</v>
      </c>
      <c r="AY148" s="14" t="s">
        <v>118</v>
      </c>
      <c r="BE148" s="192">
        <f t="shared" si="14"/>
        <v>0</v>
      </c>
      <c r="BF148" s="192">
        <f t="shared" si="15"/>
        <v>0</v>
      </c>
      <c r="BG148" s="192">
        <f t="shared" si="16"/>
        <v>0</v>
      </c>
      <c r="BH148" s="192">
        <f t="shared" si="17"/>
        <v>0</v>
      </c>
      <c r="BI148" s="192">
        <f t="shared" si="18"/>
        <v>0</v>
      </c>
      <c r="BJ148" s="14" t="s">
        <v>82</v>
      </c>
      <c r="BK148" s="192">
        <f t="shared" si="19"/>
        <v>0</v>
      </c>
      <c r="BL148" s="14" t="s">
        <v>196</v>
      </c>
      <c r="BM148" s="191" t="s">
        <v>203</v>
      </c>
    </row>
    <row r="149" spans="1:65" s="2" customFormat="1" ht="16.5" customHeight="1">
      <c r="A149" s="31"/>
      <c r="B149" s="32"/>
      <c r="C149" s="193" t="s">
        <v>204</v>
      </c>
      <c r="D149" s="193" t="s">
        <v>170</v>
      </c>
      <c r="E149" s="194" t="s">
        <v>205</v>
      </c>
      <c r="F149" s="195" t="s">
        <v>206</v>
      </c>
      <c r="G149" s="196" t="s">
        <v>201</v>
      </c>
      <c r="H149" s="197">
        <v>1</v>
      </c>
      <c r="I149" s="198"/>
      <c r="J149" s="199">
        <f t="shared" si="10"/>
        <v>0</v>
      </c>
      <c r="K149" s="200"/>
      <c r="L149" s="201"/>
      <c r="M149" s="202" t="s">
        <v>1</v>
      </c>
      <c r="N149" s="203" t="s">
        <v>42</v>
      </c>
      <c r="O149" s="68"/>
      <c r="P149" s="189">
        <f t="shared" si="11"/>
        <v>0</v>
      </c>
      <c r="Q149" s="189">
        <v>0</v>
      </c>
      <c r="R149" s="189">
        <f t="shared" si="12"/>
        <v>0</v>
      </c>
      <c r="S149" s="189">
        <v>0</v>
      </c>
      <c r="T149" s="190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1" t="s">
        <v>202</v>
      </c>
      <c r="AT149" s="191" t="s">
        <v>170</v>
      </c>
      <c r="AU149" s="191" t="s">
        <v>84</v>
      </c>
      <c r="AY149" s="14" t="s">
        <v>118</v>
      </c>
      <c r="BE149" s="192">
        <f t="shared" si="14"/>
        <v>0</v>
      </c>
      <c r="BF149" s="192">
        <f t="shared" si="15"/>
        <v>0</v>
      </c>
      <c r="BG149" s="192">
        <f t="shared" si="16"/>
        <v>0</v>
      </c>
      <c r="BH149" s="192">
        <f t="shared" si="17"/>
        <v>0</v>
      </c>
      <c r="BI149" s="192">
        <f t="shared" si="18"/>
        <v>0</v>
      </c>
      <c r="BJ149" s="14" t="s">
        <v>82</v>
      </c>
      <c r="BK149" s="192">
        <f t="shared" si="19"/>
        <v>0</v>
      </c>
      <c r="BL149" s="14" t="s">
        <v>196</v>
      </c>
      <c r="BM149" s="191" t="s">
        <v>207</v>
      </c>
    </row>
    <row r="150" spans="1:65" s="2" customFormat="1" ht="16.5" customHeight="1">
      <c r="A150" s="31"/>
      <c r="B150" s="32"/>
      <c r="C150" s="193" t="s">
        <v>208</v>
      </c>
      <c r="D150" s="193" t="s">
        <v>170</v>
      </c>
      <c r="E150" s="194" t="s">
        <v>209</v>
      </c>
      <c r="F150" s="195" t="s">
        <v>210</v>
      </c>
      <c r="G150" s="196" t="s">
        <v>201</v>
      </c>
      <c r="H150" s="197">
        <v>1</v>
      </c>
      <c r="I150" s="198"/>
      <c r="J150" s="199">
        <f t="shared" si="10"/>
        <v>0</v>
      </c>
      <c r="K150" s="200"/>
      <c r="L150" s="201"/>
      <c r="M150" s="202" t="s">
        <v>1</v>
      </c>
      <c r="N150" s="203" t="s">
        <v>42</v>
      </c>
      <c r="O150" s="68"/>
      <c r="P150" s="189">
        <f t="shared" si="11"/>
        <v>0</v>
      </c>
      <c r="Q150" s="189">
        <v>0</v>
      </c>
      <c r="R150" s="189">
        <f t="shared" si="12"/>
        <v>0</v>
      </c>
      <c r="S150" s="189">
        <v>0</v>
      </c>
      <c r="T150" s="190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1" t="s">
        <v>202</v>
      </c>
      <c r="AT150" s="191" t="s">
        <v>170</v>
      </c>
      <c r="AU150" s="191" t="s">
        <v>84</v>
      </c>
      <c r="AY150" s="14" t="s">
        <v>118</v>
      </c>
      <c r="BE150" s="192">
        <f t="shared" si="14"/>
        <v>0</v>
      </c>
      <c r="BF150" s="192">
        <f t="shared" si="15"/>
        <v>0</v>
      </c>
      <c r="BG150" s="192">
        <f t="shared" si="16"/>
        <v>0</v>
      </c>
      <c r="BH150" s="192">
        <f t="shared" si="17"/>
        <v>0</v>
      </c>
      <c r="BI150" s="192">
        <f t="shared" si="18"/>
        <v>0</v>
      </c>
      <c r="BJ150" s="14" t="s">
        <v>82</v>
      </c>
      <c r="BK150" s="192">
        <f t="shared" si="19"/>
        <v>0</v>
      </c>
      <c r="BL150" s="14" t="s">
        <v>196</v>
      </c>
      <c r="BM150" s="191" t="s">
        <v>211</v>
      </c>
    </row>
    <row r="151" spans="1:65" s="2" customFormat="1" ht="24.2" customHeight="1">
      <c r="A151" s="31"/>
      <c r="B151" s="32"/>
      <c r="C151" s="179" t="s">
        <v>212</v>
      </c>
      <c r="D151" s="179" t="s">
        <v>120</v>
      </c>
      <c r="E151" s="180" t="s">
        <v>213</v>
      </c>
      <c r="F151" s="181" t="s">
        <v>214</v>
      </c>
      <c r="G151" s="182" t="s">
        <v>123</v>
      </c>
      <c r="H151" s="183">
        <v>5</v>
      </c>
      <c r="I151" s="184"/>
      <c r="J151" s="185">
        <f t="shared" si="10"/>
        <v>0</v>
      </c>
      <c r="K151" s="186"/>
      <c r="L151" s="36"/>
      <c r="M151" s="187" t="s">
        <v>1</v>
      </c>
      <c r="N151" s="188" t="s">
        <v>42</v>
      </c>
      <c r="O151" s="68"/>
      <c r="P151" s="189">
        <f t="shared" si="11"/>
        <v>0</v>
      </c>
      <c r="Q151" s="189">
        <v>0</v>
      </c>
      <c r="R151" s="189">
        <f t="shared" si="12"/>
        <v>0</v>
      </c>
      <c r="S151" s="189">
        <v>0</v>
      </c>
      <c r="T151" s="190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1" t="s">
        <v>196</v>
      </c>
      <c r="AT151" s="191" t="s">
        <v>120</v>
      </c>
      <c r="AU151" s="191" t="s">
        <v>84</v>
      </c>
      <c r="AY151" s="14" t="s">
        <v>118</v>
      </c>
      <c r="BE151" s="192">
        <f t="shared" si="14"/>
        <v>0</v>
      </c>
      <c r="BF151" s="192">
        <f t="shared" si="15"/>
        <v>0</v>
      </c>
      <c r="BG151" s="192">
        <f t="shared" si="16"/>
        <v>0</v>
      </c>
      <c r="BH151" s="192">
        <f t="shared" si="17"/>
        <v>0</v>
      </c>
      <c r="BI151" s="192">
        <f t="shared" si="18"/>
        <v>0</v>
      </c>
      <c r="BJ151" s="14" t="s">
        <v>82</v>
      </c>
      <c r="BK151" s="192">
        <f t="shared" si="19"/>
        <v>0</v>
      </c>
      <c r="BL151" s="14" t="s">
        <v>196</v>
      </c>
      <c r="BM151" s="191" t="s">
        <v>215</v>
      </c>
    </row>
    <row r="152" spans="1:65" s="2" customFormat="1" ht="24.2" customHeight="1">
      <c r="A152" s="31"/>
      <c r="B152" s="32"/>
      <c r="C152" s="179" t="s">
        <v>216</v>
      </c>
      <c r="D152" s="179" t="s">
        <v>120</v>
      </c>
      <c r="E152" s="180" t="s">
        <v>217</v>
      </c>
      <c r="F152" s="181" t="s">
        <v>218</v>
      </c>
      <c r="G152" s="182" t="s">
        <v>123</v>
      </c>
      <c r="H152" s="183">
        <v>60</v>
      </c>
      <c r="I152" s="184"/>
      <c r="J152" s="185">
        <f t="shared" si="10"/>
        <v>0</v>
      </c>
      <c r="K152" s="186"/>
      <c r="L152" s="36"/>
      <c r="M152" s="187" t="s">
        <v>1</v>
      </c>
      <c r="N152" s="188" t="s">
        <v>42</v>
      </c>
      <c r="O152" s="68"/>
      <c r="P152" s="189">
        <f t="shared" si="11"/>
        <v>0</v>
      </c>
      <c r="Q152" s="189">
        <v>0</v>
      </c>
      <c r="R152" s="189">
        <f t="shared" si="12"/>
        <v>0</v>
      </c>
      <c r="S152" s="189">
        <v>0</v>
      </c>
      <c r="T152" s="190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1" t="s">
        <v>196</v>
      </c>
      <c r="AT152" s="191" t="s">
        <v>120</v>
      </c>
      <c r="AU152" s="191" t="s">
        <v>84</v>
      </c>
      <c r="AY152" s="14" t="s">
        <v>118</v>
      </c>
      <c r="BE152" s="192">
        <f t="shared" si="14"/>
        <v>0</v>
      </c>
      <c r="BF152" s="192">
        <f t="shared" si="15"/>
        <v>0</v>
      </c>
      <c r="BG152" s="192">
        <f t="shared" si="16"/>
        <v>0</v>
      </c>
      <c r="BH152" s="192">
        <f t="shared" si="17"/>
        <v>0</v>
      </c>
      <c r="BI152" s="192">
        <f t="shared" si="18"/>
        <v>0</v>
      </c>
      <c r="BJ152" s="14" t="s">
        <v>82</v>
      </c>
      <c r="BK152" s="192">
        <f t="shared" si="19"/>
        <v>0</v>
      </c>
      <c r="BL152" s="14" t="s">
        <v>196</v>
      </c>
      <c r="BM152" s="191" t="s">
        <v>219</v>
      </c>
    </row>
    <row r="153" spans="1:65" s="2" customFormat="1" ht="21.75" customHeight="1">
      <c r="A153" s="31"/>
      <c r="B153" s="32"/>
      <c r="C153" s="179" t="s">
        <v>220</v>
      </c>
      <c r="D153" s="179" t="s">
        <v>120</v>
      </c>
      <c r="E153" s="180" t="s">
        <v>221</v>
      </c>
      <c r="F153" s="181" t="s">
        <v>222</v>
      </c>
      <c r="G153" s="182" t="s">
        <v>223</v>
      </c>
      <c r="H153" s="183">
        <v>3</v>
      </c>
      <c r="I153" s="184"/>
      <c r="J153" s="185">
        <f t="shared" si="10"/>
        <v>0</v>
      </c>
      <c r="K153" s="186"/>
      <c r="L153" s="36"/>
      <c r="M153" s="187" t="s">
        <v>1</v>
      </c>
      <c r="N153" s="188" t="s">
        <v>42</v>
      </c>
      <c r="O153" s="68"/>
      <c r="P153" s="189">
        <f t="shared" si="11"/>
        <v>0</v>
      </c>
      <c r="Q153" s="189">
        <v>0</v>
      </c>
      <c r="R153" s="189">
        <f t="shared" si="12"/>
        <v>0</v>
      </c>
      <c r="S153" s="189">
        <v>0</v>
      </c>
      <c r="T153" s="190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1" t="s">
        <v>196</v>
      </c>
      <c r="AT153" s="191" t="s">
        <v>120</v>
      </c>
      <c r="AU153" s="191" t="s">
        <v>84</v>
      </c>
      <c r="AY153" s="14" t="s">
        <v>118</v>
      </c>
      <c r="BE153" s="192">
        <f t="shared" si="14"/>
        <v>0</v>
      </c>
      <c r="BF153" s="192">
        <f t="shared" si="15"/>
        <v>0</v>
      </c>
      <c r="BG153" s="192">
        <f t="shared" si="16"/>
        <v>0</v>
      </c>
      <c r="BH153" s="192">
        <f t="shared" si="17"/>
        <v>0</v>
      </c>
      <c r="BI153" s="192">
        <f t="shared" si="18"/>
        <v>0</v>
      </c>
      <c r="BJ153" s="14" t="s">
        <v>82</v>
      </c>
      <c r="BK153" s="192">
        <f t="shared" si="19"/>
        <v>0</v>
      </c>
      <c r="BL153" s="14" t="s">
        <v>196</v>
      </c>
      <c r="BM153" s="191" t="s">
        <v>224</v>
      </c>
    </row>
    <row r="154" spans="1:65" s="2" customFormat="1" ht="21.75" customHeight="1">
      <c r="A154" s="31"/>
      <c r="B154" s="32"/>
      <c r="C154" s="179" t="s">
        <v>225</v>
      </c>
      <c r="D154" s="179" t="s">
        <v>120</v>
      </c>
      <c r="E154" s="180" t="s">
        <v>226</v>
      </c>
      <c r="F154" s="181" t="s">
        <v>227</v>
      </c>
      <c r="G154" s="182" t="s">
        <v>123</v>
      </c>
      <c r="H154" s="183">
        <v>5</v>
      </c>
      <c r="I154" s="184"/>
      <c r="J154" s="185">
        <f t="shared" si="10"/>
        <v>0</v>
      </c>
      <c r="K154" s="186"/>
      <c r="L154" s="36"/>
      <c r="M154" s="187" t="s">
        <v>1</v>
      </c>
      <c r="N154" s="188" t="s">
        <v>42</v>
      </c>
      <c r="O154" s="68"/>
      <c r="P154" s="189">
        <f t="shared" si="11"/>
        <v>0</v>
      </c>
      <c r="Q154" s="189">
        <v>0</v>
      </c>
      <c r="R154" s="189">
        <f t="shared" si="12"/>
        <v>0</v>
      </c>
      <c r="S154" s="189">
        <v>0</v>
      </c>
      <c r="T154" s="190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1" t="s">
        <v>196</v>
      </c>
      <c r="AT154" s="191" t="s">
        <v>120</v>
      </c>
      <c r="AU154" s="191" t="s">
        <v>84</v>
      </c>
      <c r="AY154" s="14" t="s">
        <v>118</v>
      </c>
      <c r="BE154" s="192">
        <f t="shared" si="14"/>
        <v>0</v>
      </c>
      <c r="BF154" s="192">
        <f t="shared" si="15"/>
        <v>0</v>
      </c>
      <c r="BG154" s="192">
        <f t="shared" si="16"/>
        <v>0</v>
      </c>
      <c r="BH154" s="192">
        <f t="shared" si="17"/>
        <v>0</v>
      </c>
      <c r="BI154" s="192">
        <f t="shared" si="18"/>
        <v>0</v>
      </c>
      <c r="BJ154" s="14" t="s">
        <v>82</v>
      </c>
      <c r="BK154" s="192">
        <f t="shared" si="19"/>
        <v>0</v>
      </c>
      <c r="BL154" s="14" t="s">
        <v>196</v>
      </c>
      <c r="BM154" s="191" t="s">
        <v>228</v>
      </c>
    </row>
    <row r="155" spans="1:65" s="2" customFormat="1" ht="21.75" customHeight="1">
      <c r="A155" s="31"/>
      <c r="B155" s="32"/>
      <c r="C155" s="179" t="s">
        <v>229</v>
      </c>
      <c r="D155" s="179" t="s">
        <v>120</v>
      </c>
      <c r="E155" s="180" t="s">
        <v>230</v>
      </c>
      <c r="F155" s="181" t="s">
        <v>231</v>
      </c>
      <c r="G155" s="182" t="s">
        <v>123</v>
      </c>
      <c r="H155" s="183">
        <v>60</v>
      </c>
      <c r="I155" s="184"/>
      <c r="J155" s="185">
        <f t="shared" si="10"/>
        <v>0</v>
      </c>
      <c r="K155" s="186"/>
      <c r="L155" s="36"/>
      <c r="M155" s="187" t="s">
        <v>1</v>
      </c>
      <c r="N155" s="188" t="s">
        <v>42</v>
      </c>
      <c r="O155" s="68"/>
      <c r="P155" s="189">
        <f t="shared" si="11"/>
        <v>0</v>
      </c>
      <c r="Q155" s="189">
        <v>0</v>
      </c>
      <c r="R155" s="189">
        <f t="shared" si="12"/>
        <v>0</v>
      </c>
      <c r="S155" s="189">
        <v>0</v>
      </c>
      <c r="T155" s="190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1" t="s">
        <v>196</v>
      </c>
      <c r="AT155" s="191" t="s">
        <v>120</v>
      </c>
      <c r="AU155" s="191" t="s">
        <v>84</v>
      </c>
      <c r="AY155" s="14" t="s">
        <v>118</v>
      </c>
      <c r="BE155" s="192">
        <f t="shared" si="14"/>
        <v>0</v>
      </c>
      <c r="BF155" s="192">
        <f t="shared" si="15"/>
        <v>0</v>
      </c>
      <c r="BG155" s="192">
        <f t="shared" si="16"/>
        <v>0</v>
      </c>
      <c r="BH155" s="192">
        <f t="shared" si="17"/>
        <v>0</v>
      </c>
      <c r="BI155" s="192">
        <f t="shared" si="18"/>
        <v>0</v>
      </c>
      <c r="BJ155" s="14" t="s">
        <v>82</v>
      </c>
      <c r="BK155" s="192">
        <f t="shared" si="19"/>
        <v>0</v>
      </c>
      <c r="BL155" s="14" t="s">
        <v>196</v>
      </c>
      <c r="BM155" s="191" t="s">
        <v>232</v>
      </c>
    </row>
    <row r="156" spans="1:65" s="2" customFormat="1" ht="33" customHeight="1">
      <c r="A156" s="31"/>
      <c r="B156" s="32"/>
      <c r="C156" s="179" t="s">
        <v>233</v>
      </c>
      <c r="D156" s="179" t="s">
        <v>120</v>
      </c>
      <c r="E156" s="180" t="s">
        <v>234</v>
      </c>
      <c r="F156" s="181" t="s">
        <v>235</v>
      </c>
      <c r="G156" s="182" t="s">
        <v>195</v>
      </c>
      <c r="H156" s="183">
        <v>10</v>
      </c>
      <c r="I156" s="184"/>
      <c r="J156" s="185">
        <f t="shared" si="10"/>
        <v>0</v>
      </c>
      <c r="K156" s="186"/>
      <c r="L156" s="36"/>
      <c r="M156" s="187" t="s">
        <v>1</v>
      </c>
      <c r="N156" s="188" t="s">
        <v>42</v>
      </c>
      <c r="O156" s="68"/>
      <c r="P156" s="189">
        <f t="shared" si="11"/>
        <v>0</v>
      </c>
      <c r="Q156" s="189">
        <v>0</v>
      </c>
      <c r="R156" s="189">
        <f t="shared" si="12"/>
        <v>0</v>
      </c>
      <c r="S156" s="189">
        <v>0</v>
      </c>
      <c r="T156" s="190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1" t="s">
        <v>196</v>
      </c>
      <c r="AT156" s="191" t="s">
        <v>120</v>
      </c>
      <c r="AU156" s="191" t="s">
        <v>84</v>
      </c>
      <c r="AY156" s="14" t="s">
        <v>118</v>
      </c>
      <c r="BE156" s="192">
        <f t="shared" si="14"/>
        <v>0</v>
      </c>
      <c r="BF156" s="192">
        <f t="shared" si="15"/>
        <v>0</v>
      </c>
      <c r="BG156" s="192">
        <f t="shared" si="16"/>
        <v>0</v>
      </c>
      <c r="BH156" s="192">
        <f t="shared" si="17"/>
        <v>0</v>
      </c>
      <c r="BI156" s="192">
        <f t="shared" si="18"/>
        <v>0</v>
      </c>
      <c r="BJ156" s="14" t="s">
        <v>82</v>
      </c>
      <c r="BK156" s="192">
        <f t="shared" si="19"/>
        <v>0</v>
      </c>
      <c r="BL156" s="14" t="s">
        <v>196</v>
      </c>
      <c r="BM156" s="191" t="s">
        <v>236</v>
      </c>
    </row>
    <row r="157" spans="1:65" s="2" customFormat="1" ht="24.2" customHeight="1">
      <c r="A157" s="31"/>
      <c r="B157" s="32"/>
      <c r="C157" s="179" t="s">
        <v>237</v>
      </c>
      <c r="D157" s="179" t="s">
        <v>120</v>
      </c>
      <c r="E157" s="180" t="s">
        <v>238</v>
      </c>
      <c r="F157" s="181" t="s">
        <v>239</v>
      </c>
      <c r="G157" s="182" t="s">
        <v>123</v>
      </c>
      <c r="H157" s="183">
        <v>5</v>
      </c>
      <c r="I157" s="184"/>
      <c r="J157" s="185">
        <f t="shared" si="10"/>
        <v>0</v>
      </c>
      <c r="K157" s="186"/>
      <c r="L157" s="36"/>
      <c r="M157" s="187" t="s">
        <v>1</v>
      </c>
      <c r="N157" s="188" t="s">
        <v>42</v>
      </c>
      <c r="O157" s="68"/>
      <c r="P157" s="189">
        <f t="shared" si="11"/>
        <v>0</v>
      </c>
      <c r="Q157" s="189">
        <v>0</v>
      </c>
      <c r="R157" s="189">
        <f t="shared" si="12"/>
        <v>0</v>
      </c>
      <c r="S157" s="189">
        <v>0</v>
      </c>
      <c r="T157" s="190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1" t="s">
        <v>196</v>
      </c>
      <c r="AT157" s="191" t="s">
        <v>120</v>
      </c>
      <c r="AU157" s="191" t="s">
        <v>84</v>
      </c>
      <c r="AY157" s="14" t="s">
        <v>118</v>
      </c>
      <c r="BE157" s="192">
        <f t="shared" si="14"/>
        <v>0</v>
      </c>
      <c r="BF157" s="192">
        <f t="shared" si="15"/>
        <v>0</v>
      </c>
      <c r="BG157" s="192">
        <f t="shared" si="16"/>
        <v>0</v>
      </c>
      <c r="BH157" s="192">
        <f t="shared" si="17"/>
        <v>0</v>
      </c>
      <c r="BI157" s="192">
        <f t="shared" si="18"/>
        <v>0</v>
      </c>
      <c r="BJ157" s="14" t="s">
        <v>82</v>
      </c>
      <c r="BK157" s="192">
        <f t="shared" si="19"/>
        <v>0</v>
      </c>
      <c r="BL157" s="14" t="s">
        <v>196</v>
      </c>
      <c r="BM157" s="191" t="s">
        <v>240</v>
      </c>
    </row>
    <row r="158" spans="1:65" s="2" customFormat="1" ht="24.2" customHeight="1">
      <c r="A158" s="31"/>
      <c r="B158" s="32"/>
      <c r="C158" s="193" t="s">
        <v>241</v>
      </c>
      <c r="D158" s="193" t="s">
        <v>170</v>
      </c>
      <c r="E158" s="194" t="s">
        <v>242</v>
      </c>
      <c r="F158" s="195" t="s">
        <v>243</v>
      </c>
      <c r="G158" s="196" t="s">
        <v>123</v>
      </c>
      <c r="H158" s="197">
        <v>5</v>
      </c>
      <c r="I158" s="198"/>
      <c r="J158" s="199">
        <f t="shared" si="10"/>
        <v>0</v>
      </c>
      <c r="K158" s="200"/>
      <c r="L158" s="201"/>
      <c r="M158" s="202" t="s">
        <v>1</v>
      </c>
      <c r="N158" s="203" t="s">
        <v>42</v>
      </c>
      <c r="O158" s="68"/>
      <c r="P158" s="189">
        <f t="shared" si="11"/>
        <v>0</v>
      </c>
      <c r="Q158" s="189">
        <v>4.8999999999999998E-4</v>
      </c>
      <c r="R158" s="189">
        <f t="shared" si="12"/>
        <v>2.4499999999999999E-3</v>
      </c>
      <c r="S158" s="189">
        <v>0</v>
      </c>
      <c r="T158" s="190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1" t="s">
        <v>244</v>
      </c>
      <c r="AT158" s="191" t="s">
        <v>170</v>
      </c>
      <c r="AU158" s="191" t="s">
        <v>84</v>
      </c>
      <c r="AY158" s="14" t="s">
        <v>118</v>
      </c>
      <c r="BE158" s="192">
        <f t="shared" si="14"/>
        <v>0</v>
      </c>
      <c r="BF158" s="192">
        <f t="shared" si="15"/>
        <v>0</v>
      </c>
      <c r="BG158" s="192">
        <f t="shared" si="16"/>
        <v>0</v>
      </c>
      <c r="BH158" s="192">
        <f t="shared" si="17"/>
        <v>0</v>
      </c>
      <c r="BI158" s="192">
        <f t="shared" si="18"/>
        <v>0</v>
      </c>
      <c r="BJ158" s="14" t="s">
        <v>82</v>
      </c>
      <c r="BK158" s="192">
        <f t="shared" si="19"/>
        <v>0</v>
      </c>
      <c r="BL158" s="14" t="s">
        <v>244</v>
      </c>
      <c r="BM158" s="191" t="s">
        <v>245</v>
      </c>
    </row>
    <row r="159" spans="1:65" s="2" customFormat="1" ht="24.2" customHeight="1">
      <c r="A159" s="31"/>
      <c r="B159" s="32"/>
      <c r="C159" s="179" t="s">
        <v>246</v>
      </c>
      <c r="D159" s="179" t="s">
        <v>120</v>
      </c>
      <c r="E159" s="180" t="s">
        <v>247</v>
      </c>
      <c r="F159" s="181" t="s">
        <v>248</v>
      </c>
      <c r="G159" s="182" t="s">
        <v>123</v>
      </c>
      <c r="H159" s="183">
        <v>3</v>
      </c>
      <c r="I159" s="184"/>
      <c r="J159" s="185">
        <f t="shared" si="10"/>
        <v>0</v>
      </c>
      <c r="K159" s="186"/>
      <c r="L159" s="36"/>
      <c r="M159" s="187" t="s">
        <v>1</v>
      </c>
      <c r="N159" s="188" t="s">
        <v>42</v>
      </c>
      <c r="O159" s="68"/>
      <c r="P159" s="189">
        <f t="shared" si="11"/>
        <v>0</v>
      </c>
      <c r="Q159" s="189">
        <v>0</v>
      </c>
      <c r="R159" s="189">
        <f t="shared" si="12"/>
        <v>0</v>
      </c>
      <c r="S159" s="189">
        <v>0</v>
      </c>
      <c r="T159" s="190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1" t="s">
        <v>196</v>
      </c>
      <c r="AT159" s="191" t="s">
        <v>120</v>
      </c>
      <c r="AU159" s="191" t="s">
        <v>84</v>
      </c>
      <c r="AY159" s="14" t="s">
        <v>118</v>
      </c>
      <c r="BE159" s="192">
        <f t="shared" si="14"/>
        <v>0</v>
      </c>
      <c r="BF159" s="192">
        <f t="shared" si="15"/>
        <v>0</v>
      </c>
      <c r="BG159" s="192">
        <f t="shared" si="16"/>
        <v>0</v>
      </c>
      <c r="BH159" s="192">
        <f t="shared" si="17"/>
        <v>0</v>
      </c>
      <c r="BI159" s="192">
        <f t="shared" si="18"/>
        <v>0</v>
      </c>
      <c r="BJ159" s="14" t="s">
        <v>82</v>
      </c>
      <c r="BK159" s="192">
        <f t="shared" si="19"/>
        <v>0</v>
      </c>
      <c r="BL159" s="14" t="s">
        <v>196</v>
      </c>
      <c r="BM159" s="191" t="s">
        <v>249</v>
      </c>
    </row>
    <row r="160" spans="1:65" s="2" customFormat="1" ht="16.5" customHeight="1">
      <c r="A160" s="31"/>
      <c r="B160" s="32"/>
      <c r="C160" s="193" t="s">
        <v>250</v>
      </c>
      <c r="D160" s="193" t="s">
        <v>170</v>
      </c>
      <c r="E160" s="194" t="s">
        <v>251</v>
      </c>
      <c r="F160" s="195" t="s">
        <v>252</v>
      </c>
      <c r="G160" s="196" t="s">
        <v>195</v>
      </c>
      <c r="H160" s="197">
        <v>1</v>
      </c>
      <c r="I160" s="198"/>
      <c r="J160" s="199">
        <f t="shared" si="10"/>
        <v>0</v>
      </c>
      <c r="K160" s="200"/>
      <c r="L160" s="201"/>
      <c r="M160" s="202" t="s">
        <v>1</v>
      </c>
      <c r="N160" s="203" t="s">
        <v>42</v>
      </c>
      <c r="O160" s="68"/>
      <c r="P160" s="189">
        <f t="shared" si="11"/>
        <v>0</v>
      </c>
      <c r="Q160" s="189">
        <v>0</v>
      </c>
      <c r="R160" s="189">
        <f t="shared" si="12"/>
        <v>0</v>
      </c>
      <c r="S160" s="189">
        <v>0</v>
      </c>
      <c r="T160" s="190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1" t="s">
        <v>202</v>
      </c>
      <c r="AT160" s="191" t="s">
        <v>170</v>
      </c>
      <c r="AU160" s="191" t="s">
        <v>84</v>
      </c>
      <c r="AY160" s="14" t="s">
        <v>118</v>
      </c>
      <c r="BE160" s="192">
        <f t="shared" si="14"/>
        <v>0</v>
      </c>
      <c r="BF160" s="192">
        <f t="shared" si="15"/>
        <v>0</v>
      </c>
      <c r="BG160" s="192">
        <f t="shared" si="16"/>
        <v>0</v>
      </c>
      <c r="BH160" s="192">
        <f t="shared" si="17"/>
        <v>0</v>
      </c>
      <c r="BI160" s="192">
        <f t="shared" si="18"/>
        <v>0</v>
      </c>
      <c r="BJ160" s="14" t="s">
        <v>82</v>
      </c>
      <c r="BK160" s="192">
        <f t="shared" si="19"/>
        <v>0</v>
      </c>
      <c r="BL160" s="14" t="s">
        <v>196</v>
      </c>
      <c r="BM160" s="191" t="s">
        <v>253</v>
      </c>
    </row>
    <row r="161" spans="1:65" s="2" customFormat="1" ht="16.5" customHeight="1">
      <c r="A161" s="31"/>
      <c r="B161" s="32"/>
      <c r="C161" s="193" t="s">
        <v>254</v>
      </c>
      <c r="D161" s="193" t="s">
        <v>170</v>
      </c>
      <c r="E161" s="194" t="s">
        <v>255</v>
      </c>
      <c r="F161" s="195" t="s">
        <v>256</v>
      </c>
      <c r="G161" s="196" t="s">
        <v>195</v>
      </c>
      <c r="H161" s="197">
        <v>2</v>
      </c>
      <c r="I161" s="198"/>
      <c r="J161" s="199">
        <f t="shared" si="10"/>
        <v>0</v>
      </c>
      <c r="K161" s="200"/>
      <c r="L161" s="201"/>
      <c r="M161" s="202" t="s">
        <v>1</v>
      </c>
      <c r="N161" s="203" t="s">
        <v>42</v>
      </c>
      <c r="O161" s="68"/>
      <c r="P161" s="189">
        <f t="shared" si="11"/>
        <v>0</v>
      </c>
      <c r="Q161" s="189">
        <v>0</v>
      </c>
      <c r="R161" s="189">
        <f t="shared" si="12"/>
        <v>0</v>
      </c>
      <c r="S161" s="189">
        <v>0</v>
      </c>
      <c r="T161" s="190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1" t="s">
        <v>202</v>
      </c>
      <c r="AT161" s="191" t="s">
        <v>170</v>
      </c>
      <c r="AU161" s="191" t="s">
        <v>84</v>
      </c>
      <c r="AY161" s="14" t="s">
        <v>118</v>
      </c>
      <c r="BE161" s="192">
        <f t="shared" si="14"/>
        <v>0</v>
      </c>
      <c r="BF161" s="192">
        <f t="shared" si="15"/>
        <v>0</v>
      </c>
      <c r="BG161" s="192">
        <f t="shared" si="16"/>
        <v>0</v>
      </c>
      <c r="BH161" s="192">
        <f t="shared" si="17"/>
        <v>0</v>
      </c>
      <c r="BI161" s="192">
        <f t="shared" si="18"/>
        <v>0</v>
      </c>
      <c r="BJ161" s="14" t="s">
        <v>82</v>
      </c>
      <c r="BK161" s="192">
        <f t="shared" si="19"/>
        <v>0</v>
      </c>
      <c r="BL161" s="14" t="s">
        <v>196</v>
      </c>
      <c r="BM161" s="191" t="s">
        <v>257</v>
      </c>
    </row>
    <row r="162" spans="1:65" s="2" customFormat="1" ht="33" customHeight="1">
      <c r="A162" s="31"/>
      <c r="B162" s="32"/>
      <c r="C162" s="179" t="s">
        <v>258</v>
      </c>
      <c r="D162" s="179" t="s">
        <v>120</v>
      </c>
      <c r="E162" s="180" t="s">
        <v>259</v>
      </c>
      <c r="F162" s="181" t="s">
        <v>260</v>
      </c>
      <c r="G162" s="182" t="s">
        <v>123</v>
      </c>
      <c r="H162" s="183">
        <v>60</v>
      </c>
      <c r="I162" s="184"/>
      <c r="J162" s="185">
        <f t="shared" si="10"/>
        <v>0</v>
      </c>
      <c r="K162" s="186"/>
      <c r="L162" s="36"/>
      <c r="M162" s="187" t="s">
        <v>1</v>
      </c>
      <c r="N162" s="188" t="s">
        <v>42</v>
      </c>
      <c r="O162" s="68"/>
      <c r="P162" s="189">
        <f t="shared" si="11"/>
        <v>0</v>
      </c>
      <c r="Q162" s="189">
        <v>0</v>
      </c>
      <c r="R162" s="189">
        <f t="shared" si="12"/>
        <v>0</v>
      </c>
      <c r="S162" s="189">
        <v>0</v>
      </c>
      <c r="T162" s="190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1" t="s">
        <v>196</v>
      </c>
      <c r="AT162" s="191" t="s">
        <v>120</v>
      </c>
      <c r="AU162" s="191" t="s">
        <v>84</v>
      </c>
      <c r="AY162" s="14" t="s">
        <v>118</v>
      </c>
      <c r="BE162" s="192">
        <f t="shared" si="14"/>
        <v>0</v>
      </c>
      <c r="BF162" s="192">
        <f t="shared" si="15"/>
        <v>0</v>
      </c>
      <c r="BG162" s="192">
        <f t="shared" si="16"/>
        <v>0</v>
      </c>
      <c r="BH162" s="192">
        <f t="shared" si="17"/>
        <v>0</v>
      </c>
      <c r="BI162" s="192">
        <f t="shared" si="18"/>
        <v>0</v>
      </c>
      <c r="BJ162" s="14" t="s">
        <v>82</v>
      </c>
      <c r="BK162" s="192">
        <f t="shared" si="19"/>
        <v>0</v>
      </c>
      <c r="BL162" s="14" t="s">
        <v>196</v>
      </c>
      <c r="BM162" s="191" t="s">
        <v>261</v>
      </c>
    </row>
    <row r="163" spans="1:65" s="2" customFormat="1" ht="24.2" customHeight="1">
      <c r="A163" s="31"/>
      <c r="B163" s="32"/>
      <c r="C163" s="193" t="s">
        <v>262</v>
      </c>
      <c r="D163" s="193" t="s">
        <v>170</v>
      </c>
      <c r="E163" s="194" t="s">
        <v>263</v>
      </c>
      <c r="F163" s="195" t="s">
        <v>264</v>
      </c>
      <c r="G163" s="196" t="s">
        <v>123</v>
      </c>
      <c r="H163" s="197">
        <v>60</v>
      </c>
      <c r="I163" s="198"/>
      <c r="J163" s="199">
        <f t="shared" si="10"/>
        <v>0</v>
      </c>
      <c r="K163" s="200"/>
      <c r="L163" s="201"/>
      <c r="M163" s="202" t="s">
        <v>1</v>
      </c>
      <c r="N163" s="203" t="s">
        <v>42</v>
      </c>
      <c r="O163" s="68"/>
      <c r="P163" s="189">
        <f t="shared" si="11"/>
        <v>0</v>
      </c>
      <c r="Q163" s="189">
        <v>1.4400000000000001E-3</v>
      </c>
      <c r="R163" s="189">
        <f t="shared" si="12"/>
        <v>8.6400000000000005E-2</v>
      </c>
      <c r="S163" s="189">
        <v>0</v>
      </c>
      <c r="T163" s="190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1" t="s">
        <v>244</v>
      </c>
      <c r="AT163" s="191" t="s">
        <v>170</v>
      </c>
      <c r="AU163" s="191" t="s">
        <v>84</v>
      </c>
      <c r="AY163" s="14" t="s">
        <v>118</v>
      </c>
      <c r="BE163" s="192">
        <f t="shared" si="14"/>
        <v>0</v>
      </c>
      <c r="BF163" s="192">
        <f t="shared" si="15"/>
        <v>0</v>
      </c>
      <c r="BG163" s="192">
        <f t="shared" si="16"/>
        <v>0</v>
      </c>
      <c r="BH163" s="192">
        <f t="shared" si="17"/>
        <v>0</v>
      </c>
      <c r="BI163" s="192">
        <f t="shared" si="18"/>
        <v>0</v>
      </c>
      <c r="BJ163" s="14" t="s">
        <v>82</v>
      </c>
      <c r="BK163" s="192">
        <f t="shared" si="19"/>
        <v>0</v>
      </c>
      <c r="BL163" s="14" t="s">
        <v>244</v>
      </c>
      <c r="BM163" s="191" t="s">
        <v>265</v>
      </c>
    </row>
    <row r="164" spans="1:65" s="2" customFormat="1" ht="24.2" customHeight="1">
      <c r="A164" s="31"/>
      <c r="B164" s="32"/>
      <c r="C164" s="179" t="s">
        <v>266</v>
      </c>
      <c r="D164" s="179" t="s">
        <v>120</v>
      </c>
      <c r="E164" s="180" t="s">
        <v>267</v>
      </c>
      <c r="F164" s="181" t="s">
        <v>268</v>
      </c>
      <c r="G164" s="182" t="s">
        <v>195</v>
      </c>
      <c r="H164" s="183">
        <v>3</v>
      </c>
      <c r="I164" s="184"/>
      <c r="J164" s="185">
        <f t="shared" si="10"/>
        <v>0</v>
      </c>
      <c r="K164" s="186"/>
      <c r="L164" s="36"/>
      <c r="M164" s="187" t="s">
        <v>1</v>
      </c>
      <c r="N164" s="188" t="s">
        <v>42</v>
      </c>
      <c r="O164" s="68"/>
      <c r="P164" s="189">
        <f t="shared" si="11"/>
        <v>0</v>
      </c>
      <c r="Q164" s="189">
        <v>0</v>
      </c>
      <c r="R164" s="189">
        <f t="shared" si="12"/>
        <v>0</v>
      </c>
      <c r="S164" s="189">
        <v>0</v>
      </c>
      <c r="T164" s="190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1" t="s">
        <v>196</v>
      </c>
      <c r="AT164" s="191" t="s">
        <v>120</v>
      </c>
      <c r="AU164" s="191" t="s">
        <v>84</v>
      </c>
      <c r="AY164" s="14" t="s">
        <v>118</v>
      </c>
      <c r="BE164" s="192">
        <f t="shared" si="14"/>
        <v>0</v>
      </c>
      <c r="BF164" s="192">
        <f t="shared" si="15"/>
        <v>0</v>
      </c>
      <c r="BG164" s="192">
        <f t="shared" si="16"/>
        <v>0</v>
      </c>
      <c r="BH164" s="192">
        <f t="shared" si="17"/>
        <v>0</v>
      </c>
      <c r="BI164" s="192">
        <f t="shared" si="18"/>
        <v>0</v>
      </c>
      <c r="BJ164" s="14" t="s">
        <v>82</v>
      </c>
      <c r="BK164" s="192">
        <f t="shared" si="19"/>
        <v>0</v>
      </c>
      <c r="BL164" s="14" t="s">
        <v>196</v>
      </c>
      <c r="BM164" s="191" t="s">
        <v>269</v>
      </c>
    </row>
    <row r="165" spans="1:65" s="2" customFormat="1" ht="33" customHeight="1">
      <c r="A165" s="31"/>
      <c r="B165" s="32"/>
      <c r="C165" s="179" t="s">
        <v>270</v>
      </c>
      <c r="D165" s="179" t="s">
        <v>120</v>
      </c>
      <c r="E165" s="180" t="s">
        <v>271</v>
      </c>
      <c r="F165" s="181" t="s">
        <v>272</v>
      </c>
      <c r="G165" s="182" t="s">
        <v>195</v>
      </c>
      <c r="H165" s="183">
        <v>14</v>
      </c>
      <c r="I165" s="184"/>
      <c r="J165" s="185">
        <f t="shared" si="10"/>
        <v>0</v>
      </c>
      <c r="K165" s="186"/>
      <c r="L165" s="36"/>
      <c r="M165" s="187" t="s">
        <v>1</v>
      </c>
      <c r="N165" s="188" t="s">
        <v>42</v>
      </c>
      <c r="O165" s="68"/>
      <c r="P165" s="189">
        <f t="shared" si="11"/>
        <v>0</v>
      </c>
      <c r="Q165" s="189">
        <v>0</v>
      </c>
      <c r="R165" s="189">
        <f t="shared" si="12"/>
        <v>0</v>
      </c>
      <c r="S165" s="189">
        <v>0</v>
      </c>
      <c r="T165" s="190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1" t="s">
        <v>196</v>
      </c>
      <c r="AT165" s="191" t="s">
        <v>120</v>
      </c>
      <c r="AU165" s="191" t="s">
        <v>84</v>
      </c>
      <c r="AY165" s="14" t="s">
        <v>118</v>
      </c>
      <c r="BE165" s="192">
        <f t="shared" si="14"/>
        <v>0</v>
      </c>
      <c r="BF165" s="192">
        <f t="shared" si="15"/>
        <v>0</v>
      </c>
      <c r="BG165" s="192">
        <f t="shared" si="16"/>
        <v>0</v>
      </c>
      <c r="BH165" s="192">
        <f t="shared" si="17"/>
        <v>0</v>
      </c>
      <c r="BI165" s="192">
        <f t="shared" si="18"/>
        <v>0</v>
      </c>
      <c r="BJ165" s="14" t="s">
        <v>82</v>
      </c>
      <c r="BK165" s="192">
        <f t="shared" si="19"/>
        <v>0</v>
      </c>
      <c r="BL165" s="14" t="s">
        <v>196</v>
      </c>
      <c r="BM165" s="191" t="s">
        <v>273</v>
      </c>
    </row>
    <row r="166" spans="1:65" s="2" customFormat="1" ht="16.5" customHeight="1">
      <c r="A166" s="31"/>
      <c r="B166" s="32"/>
      <c r="C166" s="193" t="s">
        <v>274</v>
      </c>
      <c r="D166" s="193" t="s">
        <v>170</v>
      </c>
      <c r="E166" s="194" t="s">
        <v>275</v>
      </c>
      <c r="F166" s="195" t="s">
        <v>252</v>
      </c>
      <c r="G166" s="196" t="s">
        <v>195</v>
      </c>
      <c r="H166" s="197">
        <v>1</v>
      </c>
      <c r="I166" s="198"/>
      <c r="J166" s="199">
        <f t="shared" si="10"/>
        <v>0</v>
      </c>
      <c r="K166" s="200"/>
      <c r="L166" s="201"/>
      <c r="M166" s="202" t="s">
        <v>1</v>
      </c>
      <c r="N166" s="203" t="s">
        <v>42</v>
      </c>
      <c r="O166" s="68"/>
      <c r="P166" s="189">
        <f t="shared" si="11"/>
        <v>0</v>
      </c>
      <c r="Q166" s="189">
        <v>0</v>
      </c>
      <c r="R166" s="189">
        <f t="shared" si="12"/>
        <v>0</v>
      </c>
      <c r="S166" s="189">
        <v>0</v>
      </c>
      <c r="T166" s="190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1" t="s">
        <v>202</v>
      </c>
      <c r="AT166" s="191" t="s">
        <v>170</v>
      </c>
      <c r="AU166" s="191" t="s">
        <v>84</v>
      </c>
      <c r="AY166" s="14" t="s">
        <v>118</v>
      </c>
      <c r="BE166" s="192">
        <f t="shared" si="14"/>
        <v>0</v>
      </c>
      <c r="BF166" s="192">
        <f t="shared" si="15"/>
        <v>0</v>
      </c>
      <c r="BG166" s="192">
        <f t="shared" si="16"/>
        <v>0</v>
      </c>
      <c r="BH166" s="192">
        <f t="shared" si="17"/>
        <v>0</v>
      </c>
      <c r="BI166" s="192">
        <f t="shared" si="18"/>
        <v>0</v>
      </c>
      <c r="BJ166" s="14" t="s">
        <v>82</v>
      </c>
      <c r="BK166" s="192">
        <f t="shared" si="19"/>
        <v>0</v>
      </c>
      <c r="BL166" s="14" t="s">
        <v>196</v>
      </c>
      <c r="BM166" s="191" t="s">
        <v>276</v>
      </c>
    </row>
    <row r="167" spans="1:65" s="2" customFormat="1" ht="16.5" customHeight="1">
      <c r="A167" s="31"/>
      <c r="B167" s="32"/>
      <c r="C167" s="193" t="s">
        <v>277</v>
      </c>
      <c r="D167" s="193" t="s">
        <v>170</v>
      </c>
      <c r="E167" s="194" t="s">
        <v>278</v>
      </c>
      <c r="F167" s="195" t="s">
        <v>279</v>
      </c>
      <c r="G167" s="196" t="s">
        <v>195</v>
      </c>
      <c r="H167" s="197">
        <v>1</v>
      </c>
      <c r="I167" s="198"/>
      <c r="J167" s="199">
        <f t="shared" si="10"/>
        <v>0</v>
      </c>
      <c r="K167" s="200"/>
      <c r="L167" s="201"/>
      <c r="M167" s="202" t="s">
        <v>1</v>
      </c>
      <c r="N167" s="203" t="s">
        <v>42</v>
      </c>
      <c r="O167" s="68"/>
      <c r="P167" s="189">
        <f t="shared" si="11"/>
        <v>0</v>
      </c>
      <c r="Q167" s="189">
        <v>0</v>
      </c>
      <c r="R167" s="189">
        <f t="shared" si="12"/>
        <v>0</v>
      </c>
      <c r="S167" s="189">
        <v>0</v>
      </c>
      <c r="T167" s="190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1" t="s">
        <v>202</v>
      </c>
      <c r="AT167" s="191" t="s">
        <v>170</v>
      </c>
      <c r="AU167" s="191" t="s">
        <v>84</v>
      </c>
      <c r="AY167" s="14" t="s">
        <v>118</v>
      </c>
      <c r="BE167" s="192">
        <f t="shared" si="14"/>
        <v>0</v>
      </c>
      <c r="BF167" s="192">
        <f t="shared" si="15"/>
        <v>0</v>
      </c>
      <c r="BG167" s="192">
        <f t="shared" si="16"/>
        <v>0</v>
      </c>
      <c r="BH167" s="192">
        <f t="shared" si="17"/>
        <v>0</v>
      </c>
      <c r="BI167" s="192">
        <f t="shared" si="18"/>
        <v>0</v>
      </c>
      <c r="BJ167" s="14" t="s">
        <v>82</v>
      </c>
      <c r="BK167" s="192">
        <f t="shared" si="19"/>
        <v>0</v>
      </c>
      <c r="BL167" s="14" t="s">
        <v>196</v>
      </c>
      <c r="BM167" s="191" t="s">
        <v>280</v>
      </c>
    </row>
    <row r="168" spans="1:65" s="2" customFormat="1" ht="16.5" customHeight="1">
      <c r="A168" s="31"/>
      <c r="B168" s="32"/>
      <c r="C168" s="193" t="s">
        <v>281</v>
      </c>
      <c r="D168" s="193" t="s">
        <v>170</v>
      </c>
      <c r="E168" s="194" t="s">
        <v>282</v>
      </c>
      <c r="F168" s="195" t="s">
        <v>283</v>
      </c>
      <c r="G168" s="196" t="s">
        <v>195</v>
      </c>
      <c r="H168" s="197">
        <v>2</v>
      </c>
      <c r="I168" s="198"/>
      <c r="J168" s="199">
        <f t="shared" si="10"/>
        <v>0</v>
      </c>
      <c r="K168" s="200"/>
      <c r="L168" s="201"/>
      <c r="M168" s="202" t="s">
        <v>1</v>
      </c>
      <c r="N168" s="203" t="s">
        <v>42</v>
      </c>
      <c r="O168" s="68"/>
      <c r="P168" s="189">
        <f t="shared" si="11"/>
        <v>0</v>
      </c>
      <c r="Q168" s="189">
        <v>0</v>
      </c>
      <c r="R168" s="189">
        <f t="shared" si="12"/>
        <v>0</v>
      </c>
      <c r="S168" s="189">
        <v>0</v>
      </c>
      <c r="T168" s="190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1" t="s">
        <v>202</v>
      </c>
      <c r="AT168" s="191" t="s">
        <v>170</v>
      </c>
      <c r="AU168" s="191" t="s">
        <v>84</v>
      </c>
      <c r="AY168" s="14" t="s">
        <v>118</v>
      </c>
      <c r="BE168" s="192">
        <f t="shared" si="14"/>
        <v>0</v>
      </c>
      <c r="BF168" s="192">
        <f t="shared" si="15"/>
        <v>0</v>
      </c>
      <c r="BG168" s="192">
        <f t="shared" si="16"/>
        <v>0</v>
      </c>
      <c r="BH168" s="192">
        <f t="shared" si="17"/>
        <v>0</v>
      </c>
      <c r="BI168" s="192">
        <f t="shared" si="18"/>
        <v>0</v>
      </c>
      <c r="BJ168" s="14" t="s">
        <v>82</v>
      </c>
      <c r="BK168" s="192">
        <f t="shared" si="19"/>
        <v>0</v>
      </c>
      <c r="BL168" s="14" t="s">
        <v>196</v>
      </c>
      <c r="BM168" s="191" t="s">
        <v>284</v>
      </c>
    </row>
    <row r="169" spans="1:65" s="2" customFormat="1" ht="16.5" customHeight="1">
      <c r="A169" s="31"/>
      <c r="B169" s="32"/>
      <c r="C169" s="193" t="s">
        <v>285</v>
      </c>
      <c r="D169" s="193" t="s">
        <v>170</v>
      </c>
      <c r="E169" s="194" t="s">
        <v>286</v>
      </c>
      <c r="F169" s="195" t="s">
        <v>287</v>
      </c>
      <c r="G169" s="196" t="s">
        <v>195</v>
      </c>
      <c r="H169" s="197">
        <v>2</v>
      </c>
      <c r="I169" s="198"/>
      <c r="J169" s="199">
        <f t="shared" si="10"/>
        <v>0</v>
      </c>
      <c r="K169" s="200"/>
      <c r="L169" s="201"/>
      <c r="M169" s="202" t="s">
        <v>1</v>
      </c>
      <c r="N169" s="203" t="s">
        <v>42</v>
      </c>
      <c r="O169" s="68"/>
      <c r="P169" s="189">
        <f t="shared" si="11"/>
        <v>0</v>
      </c>
      <c r="Q169" s="189">
        <v>0</v>
      </c>
      <c r="R169" s="189">
        <f t="shared" si="12"/>
        <v>0</v>
      </c>
      <c r="S169" s="189">
        <v>0</v>
      </c>
      <c r="T169" s="190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1" t="s">
        <v>202</v>
      </c>
      <c r="AT169" s="191" t="s">
        <v>170</v>
      </c>
      <c r="AU169" s="191" t="s">
        <v>84</v>
      </c>
      <c r="AY169" s="14" t="s">
        <v>118</v>
      </c>
      <c r="BE169" s="192">
        <f t="shared" si="14"/>
        <v>0</v>
      </c>
      <c r="BF169" s="192">
        <f t="shared" si="15"/>
        <v>0</v>
      </c>
      <c r="BG169" s="192">
        <f t="shared" si="16"/>
        <v>0</v>
      </c>
      <c r="BH169" s="192">
        <f t="shared" si="17"/>
        <v>0</v>
      </c>
      <c r="BI169" s="192">
        <f t="shared" si="18"/>
        <v>0</v>
      </c>
      <c r="BJ169" s="14" t="s">
        <v>82</v>
      </c>
      <c r="BK169" s="192">
        <f t="shared" si="19"/>
        <v>0</v>
      </c>
      <c r="BL169" s="14" t="s">
        <v>196</v>
      </c>
      <c r="BM169" s="191" t="s">
        <v>288</v>
      </c>
    </row>
    <row r="170" spans="1:65" s="2" customFormat="1" ht="24.2" customHeight="1">
      <c r="A170" s="31"/>
      <c r="B170" s="32"/>
      <c r="C170" s="179" t="s">
        <v>289</v>
      </c>
      <c r="D170" s="179" t="s">
        <v>120</v>
      </c>
      <c r="E170" s="180" t="s">
        <v>290</v>
      </c>
      <c r="F170" s="181" t="s">
        <v>291</v>
      </c>
      <c r="G170" s="182" t="s">
        <v>195</v>
      </c>
      <c r="H170" s="183">
        <v>6</v>
      </c>
      <c r="I170" s="184"/>
      <c r="J170" s="185">
        <f t="shared" si="10"/>
        <v>0</v>
      </c>
      <c r="K170" s="186"/>
      <c r="L170" s="36"/>
      <c r="M170" s="187" t="s">
        <v>1</v>
      </c>
      <c r="N170" s="188" t="s">
        <v>42</v>
      </c>
      <c r="O170" s="68"/>
      <c r="P170" s="189">
        <f t="shared" si="11"/>
        <v>0</v>
      </c>
      <c r="Q170" s="189">
        <v>0</v>
      </c>
      <c r="R170" s="189">
        <f t="shared" si="12"/>
        <v>0</v>
      </c>
      <c r="S170" s="189">
        <v>0</v>
      </c>
      <c r="T170" s="190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1" t="s">
        <v>196</v>
      </c>
      <c r="AT170" s="191" t="s">
        <v>120</v>
      </c>
      <c r="AU170" s="191" t="s">
        <v>84</v>
      </c>
      <c r="AY170" s="14" t="s">
        <v>118</v>
      </c>
      <c r="BE170" s="192">
        <f t="shared" si="14"/>
        <v>0</v>
      </c>
      <c r="BF170" s="192">
        <f t="shared" si="15"/>
        <v>0</v>
      </c>
      <c r="BG170" s="192">
        <f t="shared" si="16"/>
        <v>0</v>
      </c>
      <c r="BH170" s="192">
        <f t="shared" si="17"/>
        <v>0</v>
      </c>
      <c r="BI170" s="192">
        <f t="shared" si="18"/>
        <v>0</v>
      </c>
      <c r="BJ170" s="14" t="s">
        <v>82</v>
      </c>
      <c r="BK170" s="192">
        <f t="shared" si="19"/>
        <v>0</v>
      </c>
      <c r="BL170" s="14" t="s">
        <v>196</v>
      </c>
      <c r="BM170" s="191" t="s">
        <v>292</v>
      </c>
    </row>
    <row r="171" spans="1:65" s="2" customFormat="1" ht="16.5" customHeight="1">
      <c r="A171" s="31"/>
      <c r="B171" s="32"/>
      <c r="C171" s="193" t="s">
        <v>293</v>
      </c>
      <c r="D171" s="193" t="s">
        <v>170</v>
      </c>
      <c r="E171" s="194" t="s">
        <v>294</v>
      </c>
      <c r="F171" s="195" t="s">
        <v>295</v>
      </c>
      <c r="G171" s="196" t="s">
        <v>195</v>
      </c>
      <c r="H171" s="197">
        <v>4</v>
      </c>
      <c r="I171" s="198"/>
      <c r="J171" s="199">
        <f t="shared" si="10"/>
        <v>0</v>
      </c>
      <c r="K171" s="200"/>
      <c r="L171" s="201"/>
      <c r="M171" s="202" t="s">
        <v>1</v>
      </c>
      <c r="N171" s="203" t="s">
        <v>42</v>
      </c>
      <c r="O171" s="68"/>
      <c r="P171" s="189">
        <f t="shared" si="11"/>
        <v>0</v>
      </c>
      <c r="Q171" s="189">
        <v>0</v>
      </c>
      <c r="R171" s="189">
        <f t="shared" si="12"/>
        <v>0</v>
      </c>
      <c r="S171" s="189">
        <v>0</v>
      </c>
      <c r="T171" s="190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1" t="s">
        <v>202</v>
      </c>
      <c r="AT171" s="191" t="s">
        <v>170</v>
      </c>
      <c r="AU171" s="191" t="s">
        <v>84</v>
      </c>
      <c r="AY171" s="14" t="s">
        <v>118</v>
      </c>
      <c r="BE171" s="192">
        <f t="shared" si="14"/>
        <v>0</v>
      </c>
      <c r="BF171" s="192">
        <f t="shared" si="15"/>
        <v>0</v>
      </c>
      <c r="BG171" s="192">
        <f t="shared" si="16"/>
        <v>0</v>
      </c>
      <c r="BH171" s="192">
        <f t="shared" si="17"/>
        <v>0</v>
      </c>
      <c r="BI171" s="192">
        <f t="shared" si="18"/>
        <v>0</v>
      </c>
      <c r="BJ171" s="14" t="s">
        <v>82</v>
      </c>
      <c r="BK171" s="192">
        <f t="shared" si="19"/>
        <v>0</v>
      </c>
      <c r="BL171" s="14" t="s">
        <v>196</v>
      </c>
      <c r="BM171" s="191" t="s">
        <v>296</v>
      </c>
    </row>
    <row r="172" spans="1:65" s="2" customFormat="1" ht="16.5" customHeight="1">
      <c r="A172" s="31"/>
      <c r="B172" s="32"/>
      <c r="C172" s="193" t="s">
        <v>297</v>
      </c>
      <c r="D172" s="193" t="s">
        <v>170</v>
      </c>
      <c r="E172" s="194" t="s">
        <v>298</v>
      </c>
      <c r="F172" s="195" t="s">
        <v>299</v>
      </c>
      <c r="G172" s="196" t="s">
        <v>195</v>
      </c>
      <c r="H172" s="197">
        <v>2</v>
      </c>
      <c r="I172" s="198"/>
      <c r="J172" s="199">
        <f t="shared" si="10"/>
        <v>0</v>
      </c>
      <c r="K172" s="200"/>
      <c r="L172" s="201"/>
      <c r="M172" s="202" t="s">
        <v>1</v>
      </c>
      <c r="N172" s="203" t="s">
        <v>42</v>
      </c>
      <c r="O172" s="68"/>
      <c r="P172" s="189">
        <f t="shared" si="11"/>
        <v>0</v>
      </c>
      <c r="Q172" s="189">
        <v>0</v>
      </c>
      <c r="R172" s="189">
        <f t="shared" si="12"/>
        <v>0</v>
      </c>
      <c r="S172" s="189">
        <v>0</v>
      </c>
      <c r="T172" s="190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1" t="s">
        <v>202</v>
      </c>
      <c r="AT172" s="191" t="s">
        <v>170</v>
      </c>
      <c r="AU172" s="191" t="s">
        <v>84</v>
      </c>
      <c r="AY172" s="14" t="s">
        <v>118</v>
      </c>
      <c r="BE172" s="192">
        <f t="shared" si="14"/>
        <v>0</v>
      </c>
      <c r="BF172" s="192">
        <f t="shared" si="15"/>
        <v>0</v>
      </c>
      <c r="BG172" s="192">
        <f t="shared" si="16"/>
        <v>0</v>
      </c>
      <c r="BH172" s="192">
        <f t="shared" si="17"/>
        <v>0</v>
      </c>
      <c r="BI172" s="192">
        <f t="shared" si="18"/>
        <v>0</v>
      </c>
      <c r="BJ172" s="14" t="s">
        <v>82</v>
      </c>
      <c r="BK172" s="192">
        <f t="shared" si="19"/>
        <v>0</v>
      </c>
      <c r="BL172" s="14" t="s">
        <v>196</v>
      </c>
      <c r="BM172" s="191" t="s">
        <v>300</v>
      </c>
    </row>
    <row r="173" spans="1:65" s="2" customFormat="1" ht="16.5" customHeight="1">
      <c r="A173" s="31"/>
      <c r="B173" s="32"/>
      <c r="C173" s="179" t="s">
        <v>301</v>
      </c>
      <c r="D173" s="179" t="s">
        <v>120</v>
      </c>
      <c r="E173" s="180" t="s">
        <v>302</v>
      </c>
      <c r="F173" s="181" t="s">
        <v>303</v>
      </c>
      <c r="G173" s="182" t="s">
        <v>201</v>
      </c>
      <c r="H173" s="183">
        <v>1</v>
      </c>
      <c r="I173" s="184"/>
      <c r="J173" s="185">
        <f t="shared" si="10"/>
        <v>0</v>
      </c>
      <c r="K173" s="186"/>
      <c r="L173" s="36"/>
      <c r="M173" s="187" t="s">
        <v>1</v>
      </c>
      <c r="N173" s="188" t="s">
        <v>42</v>
      </c>
      <c r="O173" s="68"/>
      <c r="P173" s="189">
        <f t="shared" si="11"/>
        <v>0</v>
      </c>
      <c r="Q173" s="189">
        <v>0</v>
      </c>
      <c r="R173" s="189">
        <f t="shared" si="12"/>
        <v>0</v>
      </c>
      <c r="S173" s="189">
        <v>0</v>
      </c>
      <c r="T173" s="190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1" t="s">
        <v>196</v>
      </c>
      <c r="AT173" s="191" t="s">
        <v>120</v>
      </c>
      <c r="AU173" s="191" t="s">
        <v>84</v>
      </c>
      <c r="AY173" s="14" t="s">
        <v>118</v>
      </c>
      <c r="BE173" s="192">
        <f t="shared" si="14"/>
        <v>0</v>
      </c>
      <c r="BF173" s="192">
        <f t="shared" si="15"/>
        <v>0</v>
      </c>
      <c r="BG173" s="192">
        <f t="shared" si="16"/>
        <v>0</v>
      </c>
      <c r="BH173" s="192">
        <f t="shared" si="17"/>
        <v>0</v>
      </c>
      <c r="BI173" s="192">
        <f t="shared" si="18"/>
        <v>0</v>
      </c>
      <c r="BJ173" s="14" t="s">
        <v>82</v>
      </c>
      <c r="BK173" s="192">
        <f t="shared" si="19"/>
        <v>0</v>
      </c>
      <c r="BL173" s="14" t="s">
        <v>196</v>
      </c>
      <c r="BM173" s="191" t="s">
        <v>304</v>
      </c>
    </row>
    <row r="174" spans="1:65" s="2" customFormat="1" ht="16.5" customHeight="1">
      <c r="A174" s="31"/>
      <c r="B174" s="32"/>
      <c r="C174" s="193" t="s">
        <v>305</v>
      </c>
      <c r="D174" s="193" t="s">
        <v>170</v>
      </c>
      <c r="E174" s="194" t="s">
        <v>306</v>
      </c>
      <c r="F174" s="195" t="s">
        <v>307</v>
      </c>
      <c r="G174" s="196" t="s">
        <v>201</v>
      </c>
      <c r="H174" s="197">
        <v>1</v>
      </c>
      <c r="I174" s="198"/>
      <c r="J174" s="199">
        <f t="shared" si="10"/>
        <v>0</v>
      </c>
      <c r="K174" s="200"/>
      <c r="L174" s="201"/>
      <c r="M174" s="202" t="s">
        <v>1</v>
      </c>
      <c r="N174" s="203" t="s">
        <v>42</v>
      </c>
      <c r="O174" s="68"/>
      <c r="P174" s="189">
        <f t="shared" si="11"/>
        <v>0</v>
      </c>
      <c r="Q174" s="189">
        <v>0</v>
      </c>
      <c r="R174" s="189">
        <f t="shared" si="12"/>
        <v>0</v>
      </c>
      <c r="S174" s="189">
        <v>0</v>
      </c>
      <c r="T174" s="190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1" t="s">
        <v>202</v>
      </c>
      <c r="AT174" s="191" t="s">
        <v>170</v>
      </c>
      <c r="AU174" s="191" t="s">
        <v>84</v>
      </c>
      <c r="AY174" s="14" t="s">
        <v>118</v>
      </c>
      <c r="BE174" s="192">
        <f t="shared" si="14"/>
        <v>0</v>
      </c>
      <c r="BF174" s="192">
        <f t="shared" si="15"/>
        <v>0</v>
      </c>
      <c r="BG174" s="192">
        <f t="shared" si="16"/>
        <v>0</v>
      </c>
      <c r="BH174" s="192">
        <f t="shared" si="17"/>
        <v>0</v>
      </c>
      <c r="BI174" s="192">
        <f t="shared" si="18"/>
        <v>0</v>
      </c>
      <c r="BJ174" s="14" t="s">
        <v>82</v>
      </c>
      <c r="BK174" s="192">
        <f t="shared" si="19"/>
        <v>0</v>
      </c>
      <c r="BL174" s="14" t="s">
        <v>196</v>
      </c>
      <c r="BM174" s="191" t="s">
        <v>308</v>
      </c>
    </row>
    <row r="175" spans="1:65" s="12" customFormat="1" ht="25.9" customHeight="1">
      <c r="B175" s="163"/>
      <c r="C175" s="164"/>
      <c r="D175" s="165" t="s">
        <v>76</v>
      </c>
      <c r="E175" s="166" t="s">
        <v>309</v>
      </c>
      <c r="F175" s="166" t="s">
        <v>310</v>
      </c>
      <c r="G175" s="164"/>
      <c r="H175" s="164"/>
      <c r="I175" s="167"/>
      <c r="J175" s="168">
        <f>BK175</f>
        <v>0</v>
      </c>
      <c r="K175" s="164"/>
      <c r="L175" s="169"/>
      <c r="M175" s="170"/>
      <c r="N175" s="171"/>
      <c r="O175" s="171"/>
      <c r="P175" s="172">
        <f>P176+P177+P178</f>
        <v>0</v>
      </c>
      <c r="Q175" s="171"/>
      <c r="R175" s="172">
        <f>R176+R177+R178</f>
        <v>0</v>
      </c>
      <c r="S175" s="171"/>
      <c r="T175" s="173">
        <f>T176+T177+T178</f>
        <v>0</v>
      </c>
      <c r="AR175" s="174" t="s">
        <v>124</v>
      </c>
      <c r="AT175" s="175" t="s">
        <v>76</v>
      </c>
      <c r="AU175" s="175" t="s">
        <v>77</v>
      </c>
      <c r="AY175" s="174" t="s">
        <v>118</v>
      </c>
      <c r="BK175" s="176">
        <f>BK176+BK177+BK178</f>
        <v>0</v>
      </c>
    </row>
    <row r="176" spans="1:65" s="2" customFormat="1" ht="21.75" customHeight="1">
      <c r="A176" s="31"/>
      <c r="B176" s="32"/>
      <c r="C176" s="179" t="s">
        <v>311</v>
      </c>
      <c r="D176" s="179" t="s">
        <v>120</v>
      </c>
      <c r="E176" s="180" t="s">
        <v>312</v>
      </c>
      <c r="F176" s="181" t="s">
        <v>313</v>
      </c>
      <c r="G176" s="182" t="s">
        <v>314</v>
      </c>
      <c r="H176" s="183">
        <v>6</v>
      </c>
      <c r="I176" s="184"/>
      <c r="J176" s="185">
        <f>ROUND(I176*H176,2)</f>
        <v>0</v>
      </c>
      <c r="K176" s="186"/>
      <c r="L176" s="36"/>
      <c r="M176" s="187" t="s">
        <v>1</v>
      </c>
      <c r="N176" s="188" t="s">
        <v>42</v>
      </c>
      <c r="O176" s="68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1" t="s">
        <v>315</v>
      </c>
      <c r="AT176" s="191" t="s">
        <v>120</v>
      </c>
      <c r="AU176" s="191" t="s">
        <v>82</v>
      </c>
      <c r="AY176" s="14" t="s">
        <v>118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4" t="s">
        <v>82</v>
      </c>
      <c r="BK176" s="192">
        <f>ROUND(I176*H176,2)</f>
        <v>0</v>
      </c>
      <c r="BL176" s="14" t="s">
        <v>315</v>
      </c>
      <c r="BM176" s="191" t="s">
        <v>316</v>
      </c>
    </row>
    <row r="177" spans="1:65" s="2" customFormat="1" ht="16.5" customHeight="1">
      <c r="A177" s="31"/>
      <c r="B177" s="32"/>
      <c r="C177" s="179" t="s">
        <v>317</v>
      </c>
      <c r="D177" s="179" t="s">
        <v>120</v>
      </c>
      <c r="E177" s="180" t="s">
        <v>318</v>
      </c>
      <c r="F177" s="181" t="s">
        <v>319</v>
      </c>
      <c r="G177" s="182" t="s">
        <v>314</v>
      </c>
      <c r="H177" s="183">
        <v>24</v>
      </c>
      <c r="I177" s="184"/>
      <c r="J177" s="185">
        <f>ROUND(I177*H177,2)</f>
        <v>0</v>
      </c>
      <c r="K177" s="186"/>
      <c r="L177" s="36"/>
      <c r="M177" s="187" t="s">
        <v>1</v>
      </c>
      <c r="N177" s="188" t="s">
        <v>42</v>
      </c>
      <c r="O177" s="68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1" t="s">
        <v>315</v>
      </c>
      <c r="AT177" s="191" t="s">
        <v>120</v>
      </c>
      <c r="AU177" s="191" t="s">
        <v>82</v>
      </c>
      <c r="AY177" s="14" t="s">
        <v>118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4" t="s">
        <v>82</v>
      </c>
      <c r="BK177" s="192">
        <f>ROUND(I177*H177,2)</f>
        <v>0</v>
      </c>
      <c r="BL177" s="14" t="s">
        <v>315</v>
      </c>
      <c r="BM177" s="191" t="s">
        <v>320</v>
      </c>
    </row>
    <row r="178" spans="1:65" s="12" customFormat="1" ht="22.9" customHeight="1">
      <c r="B178" s="163"/>
      <c r="C178" s="164"/>
      <c r="D178" s="165" t="s">
        <v>76</v>
      </c>
      <c r="E178" s="177" t="s">
        <v>321</v>
      </c>
      <c r="F178" s="177" t="s">
        <v>322</v>
      </c>
      <c r="G178" s="164"/>
      <c r="H178" s="164"/>
      <c r="I178" s="167"/>
      <c r="J178" s="178">
        <f>BK178</f>
        <v>0</v>
      </c>
      <c r="K178" s="164"/>
      <c r="L178" s="169"/>
      <c r="M178" s="170"/>
      <c r="N178" s="171"/>
      <c r="O178" s="171"/>
      <c r="P178" s="172">
        <f>P179</f>
        <v>0</v>
      </c>
      <c r="Q178" s="171"/>
      <c r="R178" s="172">
        <f>R179</f>
        <v>0</v>
      </c>
      <c r="S178" s="171"/>
      <c r="T178" s="173">
        <f>T179</f>
        <v>0</v>
      </c>
      <c r="AR178" s="174" t="s">
        <v>136</v>
      </c>
      <c r="AT178" s="175" t="s">
        <v>76</v>
      </c>
      <c r="AU178" s="175" t="s">
        <v>82</v>
      </c>
      <c r="AY178" s="174" t="s">
        <v>118</v>
      </c>
      <c r="BK178" s="176">
        <f>BK179</f>
        <v>0</v>
      </c>
    </row>
    <row r="179" spans="1:65" s="2" customFormat="1" ht="16.5" customHeight="1">
      <c r="A179" s="31"/>
      <c r="B179" s="32"/>
      <c r="C179" s="179" t="s">
        <v>323</v>
      </c>
      <c r="D179" s="179" t="s">
        <v>120</v>
      </c>
      <c r="E179" s="180" t="s">
        <v>324</v>
      </c>
      <c r="F179" s="181" t="s">
        <v>325</v>
      </c>
      <c r="G179" s="182" t="s">
        <v>195</v>
      </c>
      <c r="H179" s="183">
        <v>1</v>
      </c>
      <c r="I179" s="184"/>
      <c r="J179" s="185">
        <f>ROUND(I179*H179,2)</f>
        <v>0</v>
      </c>
      <c r="K179" s="186"/>
      <c r="L179" s="36"/>
      <c r="M179" s="187" t="s">
        <v>1</v>
      </c>
      <c r="N179" s="188" t="s">
        <v>42</v>
      </c>
      <c r="O179" s="68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1" t="s">
        <v>326</v>
      </c>
      <c r="AT179" s="191" t="s">
        <v>120</v>
      </c>
      <c r="AU179" s="191" t="s">
        <v>84</v>
      </c>
      <c r="AY179" s="14" t="s">
        <v>118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4" t="s">
        <v>82</v>
      </c>
      <c r="BK179" s="192">
        <f>ROUND(I179*H179,2)</f>
        <v>0</v>
      </c>
      <c r="BL179" s="14" t="s">
        <v>326</v>
      </c>
      <c r="BM179" s="191" t="s">
        <v>327</v>
      </c>
    </row>
    <row r="180" spans="1:65" s="12" customFormat="1" ht="25.9" customHeight="1">
      <c r="B180" s="163"/>
      <c r="C180" s="164"/>
      <c r="D180" s="165" t="s">
        <v>76</v>
      </c>
      <c r="E180" s="166" t="s">
        <v>328</v>
      </c>
      <c r="F180" s="166" t="s">
        <v>329</v>
      </c>
      <c r="G180" s="164"/>
      <c r="H180" s="164"/>
      <c r="I180" s="167"/>
      <c r="J180" s="168">
        <f>BK180</f>
        <v>0</v>
      </c>
      <c r="K180" s="164"/>
      <c r="L180" s="169"/>
      <c r="M180" s="170"/>
      <c r="N180" s="171"/>
      <c r="O180" s="171"/>
      <c r="P180" s="172">
        <f>P181</f>
        <v>0</v>
      </c>
      <c r="Q180" s="171"/>
      <c r="R180" s="172">
        <f>R181</f>
        <v>0</v>
      </c>
      <c r="S180" s="171"/>
      <c r="T180" s="173">
        <f>T181</f>
        <v>0</v>
      </c>
      <c r="AR180" s="174" t="s">
        <v>124</v>
      </c>
      <c r="AT180" s="175" t="s">
        <v>76</v>
      </c>
      <c r="AU180" s="175" t="s">
        <v>77</v>
      </c>
      <c r="AY180" s="174" t="s">
        <v>118</v>
      </c>
      <c r="BK180" s="176">
        <f>BK181</f>
        <v>0</v>
      </c>
    </row>
    <row r="181" spans="1:65" s="12" customFormat="1" ht="22.9" customHeight="1">
      <c r="B181" s="163"/>
      <c r="C181" s="164"/>
      <c r="D181" s="165" t="s">
        <v>76</v>
      </c>
      <c r="E181" s="177" t="s">
        <v>330</v>
      </c>
      <c r="F181" s="177" t="s">
        <v>329</v>
      </c>
      <c r="G181" s="164"/>
      <c r="H181" s="164"/>
      <c r="I181" s="167"/>
      <c r="J181" s="178">
        <f>BK181</f>
        <v>0</v>
      </c>
      <c r="K181" s="164"/>
      <c r="L181" s="169"/>
      <c r="M181" s="170"/>
      <c r="N181" s="171"/>
      <c r="O181" s="171"/>
      <c r="P181" s="172">
        <f>SUM(P182:P184)</f>
        <v>0</v>
      </c>
      <c r="Q181" s="171"/>
      <c r="R181" s="172">
        <f>SUM(R182:R184)</f>
        <v>0</v>
      </c>
      <c r="S181" s="171"/>
      <c r="T181" s="173">
        <f>SUM(T182:T184)</f>
        <v>0</v>
      </c>
      <c r="AR181" s="174" t="s">
        <v>124</v>
      </c>
      <c r="AT181" s="175" t="s">
        <v>76</v>
      </c>
      <c r="AU181" s="175" t="s">
        <v>82</v>
      </c>
      <c r="AY181" s="174" t="s">
        <v>118</v>
      </c>
      <c r="BK181" s="176">
        <f>SUM(BK182:BK184)</f>
        <v>0</v>
      </c>
    </row>
    <row r="182" spans="1:65" s="2" customFormat="1" ht="16.5" customHeight="1">
      <c r="A182" s="31"/>
      <c r="B182" s="32"/>
      <c r="C182" s="179" t="s">
        <v>331</v>
      </c>
      <c r="D182" s="179" t="s">
        <v>120</v>
      </c>
      <c r="E182" s="180" t="s">
        <v>332</v>
      </c>
      <c r="F182" s="181" t="s">
        <v>333</v>
      </c>
      <c r="G182" s="182" t="s">
        <v>314</v>
      </c>
      <c r="H182" s="183">
        <v>1</v>
      </c>
      <c r="I182" s="184"/>
      <c r="J182" s="185">
        <f>ROUND(I182*H182,2)</f>
        <v>0</v>
      </c>
      <c r="K182" s="186"/>
      <c r="L182" s="36"/>
      <c r="M182" s="187" t="s">
        <v>1</v>
      </c>
      <c r="N182" s="188" t="s">
        <v>42</v>
      </c>
      <c r="O182" s="68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1" t="s">
        <v>315</v>
      </c>
      <c r="AT182" s="191" t="s">
        <v>120</v>
      </c>
      <c r="AU182" s="191" t="s">
        <v>84</v>
      </c>
      <c r="AY182" s="14" t="s">
        <v>118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4" t="s">
        <v>82</v>
      </c>
      <c r="BK182" s="192">
        <f>ROUND(I182*H182,2)</f>
        <v>0</v>
      </c>
      <c r="BL182" s="14" t="s">
        <v>315</v>
      </c>
      <c r="BM182" s="191" t="s">
        <v>334</v>
      </c>
    </row>
    <row r="183" spans="1:65" s="2" customFormat="1" ht="16.5" customHeight="1">
      <c r="A183" s="31"/>
      <c r="B183" s="32"/>
      <c r="C183" s="179" t="s">
        <v>335</v>
      </c>
      <c r="D183" s="179" t="s">
        <v>120</v>
      </c>
      <c r="E183" s="180" t="s">
        <v>336</v>
      </c>
      <c r="F183" s="181" t="s">
        <v>337</v>
      </c>
      <c r="G183" s="182" t="s">
        <v>338</v>
      </c>
      <c r="H183" s="183">
        <v>1</v>
      </c>
      <c r="I183" s="184"/>
      <c r="J183" s="185">
        <f>ROUND(I183*H183,2)</f>
        <v>0</v>
      </c>
      <c r="K183" s="186"/>
      <c r="L183" s="36"/>
      <c r="M183" s="187" t="s">
        <v>1</v>
      </c>
      <c r="N183" s="188" t="s">
        <v>42</v>
      </c>
      <c r="O183" s="68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1" t="s">
        <v>315</v>
      </c>
      <c r="AT183" s="191" t="s">
        <v>120</v>
      </c>
      <c r="AU183" s="191" t="s">
        <v>84</v>
      </c>
      <c r="AY183" s="14" t="s">
        <v>118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4" t="s">
        <v>82</v>
      </c>
      <c r="BK183" s="192">
        <f>ROUND(I183*H183,2)</f>
        <v>0</v>
      </c>
      <c r="BL183" s="14" t="s">
        <v>315</v>
      </c>
      <c r="BM183" s="191" t="s">
        <v>339</v>
      </c>
    </row>
    <row r="184" spans="1:65" s="2" customFormat="1" ht="16.5" customHeight="1">
      <c r="A184" s="31"/>
      <c r="B184" s="32"/>
      <c r="C184" s="179" t="s">
        <v>340</v>
      </c>
      <c r="D184" s="179" t="s">
        <v>120</v>
      </c>
      <c r="E184" s="180" t="s">
        <v>341</v>
      </c>
      <c r="F184" s="181" t="s">
        <v>342</v>
      </c>
      <c r="G184" s="182" t="s">
        <v>338</v>
      </c>
      <c r="H184" s="183">
        <v>1</v>
      </c>
      <c r="I184" s="184"/>
      <c r="J184" s="185">
        <f>ROUND(I184*H184,2)</f>
        <v>0</v>
      </c>
      <c r="K184" s="186"/>
      <c r="L184" s="36"/>
      <c r="M184" s="187" t="s">
        <v>1</v>
      </c>
      <c r="N184" s="188" t="s">
        <v>42</v>
      </c>
      <c r="O184" s="68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1" t="s">
        <v>315</v>
      </c>
      <c r="AT184" s="191" t="s">
        <v>120</v>
      </c>
      <c r="AU184" s="191" t="s">
        <v>84</v>
      </c>
      <c r="AY184" s="14" t="s">
        <v>118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4" t="s">
        <v>82</v>
      </c>
      <c r="BK184" s="192">
        <f>ROUND(I184*H184,2)</f>
        <v>0</v>
      </c>
      <c r="BL184" s="14" t="s">
        <v>315</v>
      </c>
      <c r="BM184" s="191" t="s">
        <v>343</v>
      </c>
    </row>
    <row r="185" spans="1:65" s="12" customFormat="1" ht="25.9" customHeight="1">
      <c r="B185" s="163"/>
      <c r="C185" s="164"/>
      <c r="D185" s="165" t="s">
        <v>76</v>
      </c>
      <c r="E185" s="166" t="s">
        <v>344</v>
      </c>
      <c r="F185" s="166" t="s">
        <v>345</v>
      </c>
      <c r="G185" s="164"/>
      <c r="H185" s="164"/>
      <c r="I185" s="167"/>
      <c r="J185" s="168">
        <f>BK185</f>
        <v>0</v>
      </c>
      <c r="K185" s="164"/>
      <c r="L185" s="169"/>
      <c r="M185" s="170"/>
      <c r="N185" s="171"/>
      <c r="O185" s="171"/>
      <c r="P185" s="172">
        <f>P186</f>
        <v>0</v>
      </c>
      <c r="Q185" s="171"/>
      <c r="R185" s="172">
        <f>R186</f>
        <v>0</v>
      </c>
      <c r="S185" s="171"/>
      <c r="T185" s="173">
        <f>T186</f>
        <v>0</v>
      </c>
      <c r="AR185" s="174" t="s">
        <v>136</v>
      </c>
      <c r="AT185" s="175" t="s">
        <v>76</v>
      </c>
      <c r="AU185" s="175" t="s">
        <v>77</v>
      </c>
      <c r="AY185" s="174" t="s">
        <v>118</v>
      </c>
      <c r="BK185" s="176">
        <f>BK186</f>
        <v>0</v>
      </c>
    </row>
    <row r="186" spans="1:65" s="12" customFormat="1" ht="22.9" customHeight="1">
      <c r="B186" s="163"/>
      <c r="C186" s="164"/>
      <c r="D186" s="165" t="s">
        <v>76</v>
      </c>
      <c r="E186" s="177" t="s">
        <v>346</v>
      </c>
      <c r="F186" s="177" t="s">
        <v>347</v>
      </c>
      <c r="G186" s="164"/>
      <c r="H186" s="164"/>
      <c r="I186" s="167"/>
      <c r="J186" s="178">
        <f>BK186</f>
        <v>0</v>
      </c>
      <c r="K186" s="164"/>
      <c r="L186" s="169"/>
      <c r="M186" s="170"/>
      <c r="N186" s="171"/>
      <c r="O186" s="171"/>
      <c r="P186" s="172">
        <f>P187</f>
        <v>0</v>
      </c>
      <c r="Q186" s="171"/>
      <c r="R186" s="172">
        <f>R187</f>
        <v>0</v>
      </c>
      <c r="S186" s="171"/>
      <c r="T186" s="173">
        <f>T187</f>
        <v>0</v>
      </c>
      <c r="AR186" s="174" t="s">
        <v>136</v>
      </c>
      <c r="AT186" s="175" t="s">
        <v>76</v>
      </c>
      <c r="AU186" s="175" t="s">
        <v>82</v>
      </c>
      <c r="AY186" s="174" t="s">
        <v>118</v>
      </c>
      <c r="BK186" s="176">
        <f>BK187</f>
        <v>0</v>
      </c>
    </row>
    <row r="187" spans="1:65" s="2" customFormat="1" ht="16.5" customHeight="1">
      <c r="A187" s="31"/>
      <c r="B187" s="32"/>
      <c r="C187" s="179" t="s">
        <v>348</v>
      </c>
      <c r="D187" s="179" t="s">
        <v>120</v>
      </c>
      <c r="E187" s="180" t="s">
        <v>349</v>
      </c>
      <c r="F187" s="181" t="s">
        <v>350</v>
      </c>
      <c r="G187" s="182" t="s">
        <v>82</v>
      </c>
      <c r="H187" s="183">
        <v>1</v>
      </c>
      <c r="I187" s="184"/>
      <c r="J187" s="185">
        <f>ROUND(I187*H187,2)</f>
        <v>0</v>
      </c>
      <c r="K187" s="186"/>
      <c r="L187" s="36"/>
      <c r="M187" s="204" t="s">
        <v>1</v>
      </c>
      <c r="N187" s="205" t="s">
        <v>42</v>
      </c>
      <c r="O187" s="206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1" t="s">
        <v>326</v>
      </c>
      <c r="AT187" s="191" t="s">
        <v>120</v>
      </c>
      <c r="AU187" s="191" t="s">
        <v>84</v>
      </c>
      <c r="AY187" s="14" t="s">
        <v>118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4" t="s">
        <v>82</v>
      </c>
      <c r="BK187" s="192">
        <f>ROUND(I187*H187,2)</f>
        <v>0</v>
      </c>
      <c r="BL187" s="14" t="s">
        <v>326</v>
      </c>
      <c r="BM187" s="191" t="s">
        <v>351</v>
      </c>
    </row>
    <row r="188" spans="1:65" s="2" customFormat="1" ht="6.95" customHeight="1">
      <c r="A188" s="31"/>
      <c r="B188" s="51"/>
      <c r="C188" s="52"/>
      <c r="D188" s="52"/>
      <c r="E188" s="52"/>
      <c r="F188" s="52"/>
      <c r="G188" s="52"/>
      <c r="H188" s="52"/>
      <c r="I188" s="52"/>
      <c r="J188" s="52"/>
      <c r="K188" s="52"/>
      <c r="L188" s="36"/>
      <c r="M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</row>
  </sheetData>
  <sheetProtection algorithmName="SHA-512" hashValue="vyOExhEXTo82LKLy2F+dGlt/1/W3f4A0zFEejr03IcV0Zl6mvT44omq8Tkc3d9VxbTZSDDsv0aNmKKmfoXAeeg==" saltValue="Mx1mwf5YvC2I/JcXJ6ssu3BGxkC2BdOXOVblYAJmhna3unizqE5sMAQRtH++md+YbUIstIeSUR5O8tTR4UyELw==" spinCount="100000" sheet="1" objects="1" scenarios="1" formatColumns="0" formatRows="0" autoFilter="0"/>
  <autoFilter ref="C123:K187"/>
  <mergeCells count="6">
    <mergeCell ref="L2:V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21064 - III-18018 LETKOV ...</vt:lpstr>
      <vt:lpstr>'21064 - III-18018 LETKOV ...'!Názvy_tisku</vt:lpstr>
      <vt:lpstr>'Rekapitulace stavby'!Názvy_tisku</vt:lpstr>
      <vt:lpstr>'21064 - III-18018 LETKOV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Korecký Pavel</dc:creator>
  <cp:lastModifiedBy>Zábranský Ladislav</cp:lastModifiedBy>
  <dcterms:created xsi:type="dcterms:W3CDTF">2025-03-07T06:59:07Z</dcterms:created>
  <dcterms:modified xsi:type="dcterms:W3CDTF">2025-03-07T07:21:18Z</dcterms:modified>
</cp:coreProperties>
</file>