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vvcz-my.sharepoint.com/personal/v_vlcek_sivv_cz/Documents/Dokumenty/PRÁCE/SIVV/1. TDI/1. SOD/00 - DOKONČENÉ/23-27 Rámc SUSPK 2023/2315. Nemilkov/PD/K odevzdání/AKTUALIZACE 25-02-21/"/>
    </mc:Choice>
  </mc:AlternateContent>
  <xr:revisionPtr revIDLastSave="18" documentId="11_B89F89FE8770F5DE6E541FABCEF1E95EE17699AD" xr6:coauthVersionLast="47" xr6:coauthVersionMax="47" xr10:uidLastSave="{FE1680F2-B72D-49C4-A373-33D3B7858338}"/>
  <bookViews>
    <workbookView xWindow="28680" yWindow="-120" windowWidth="29040" windowHeight="15720" activeTab="2" xr2:uid="{00000000-000D-0000-FFFF-FFFF00000000}"/>
  </bookViews>
  <sheets>
    <sheet name="Rekapitulace" sheetId="4" r:id="rId1"/>
    <sheet name="201" sheetId="2" r:id="rId2"/>
    <sheet name="9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I13" i="3"/>
  <c r="O13" i="3" s="1"/>
  <c r="I9" i="3"/>
  <c r="I8" i="3" s="1"/>
  <c r="I3" i="3" s="1"/>
  <c r="C11" i="4" s="1"/>
  <c r="I169" i="2"/>
  <c r="O169" i="2" s="1"/>
  <c r="I165" i="2"/>
  <c r="O165" i="2" s="1"/>
  <c r="I161" i="2"/>
  <c r="O161" i="2" s="1"/>
  <c r="O157" i="2"/>
  <c r="I157" i="2"/>
  <c r="I153" i="2"/>
  <c r="O153" i="2" s="1"/>
  <c r="I149" i="2"/>
  <c r="O149" i="2" s="1"/>
  <c r="I145" i="2"/>
  <c r="O145" i="2" s="1"/>
  <c r="O141" i="2"/>
  <c r="I141" i="2"/>
  <c r="I137" i="2"/>
  <c r="O137" i="2" s="1"/>
  <c r="I133" i="2"/>
  <c r="O133" i="2" s="1"/>
  <c r="I129" i="2"/>
  <c r="O129" i="2" s="1"/>
  <c r="O125" i="2"/>
  <c r="I125" i="2"/>
  <c r="I121" i="2"/>
  <c r="O121" i="2" s="1"/>
  <c r="I117" i="2"/>
  <c r="O117" i="2" s="1"/>
  <c r="I113" i="2"/>
  <c r="O113" i="2" s="1"/>
  <c r="O109" i="2"/>
  <c r="I109" i="2"/>
  <c r="I105" i="2"/>
  <c r="O105" i="2" s="1"/>
  <c r="I101" i="2"/>
  <c r="I100" i="2" s="1"/>
  <c r="I96" i="2"/>
  <c r="I87" i="2" s="1"/>
  <c r="O92" i="2"/>
  <c r="I92" i="2"/>
  <c r="I88" i="2"/>
  <c r="O88" i="2" s="1"/>
  <c r="I83" i="2"/>
  <c r="I82" i="2" s="1"/>
  <c r="I77" i="2"/>
  <c r="O78" i="2"/>
  <c r="I78" i="2"/>
  <c r="I73" i="2"/>
  <c r="I72" i="2" s="1"/>
  <c r="I68" i="2"/>
  <c r="O68" i="2" s="1"/>
  <c r="O64" i="2"/>
  <c r="I64" i="2"/>
  <c r="I59" i="2"/>
  <c r="O59" i="2" s="1"/>
  <c r="I55" i="2"/>
  <c r="I54" i="2" s="1"/>
  <c r="O50" i="2"/>
  <c r="I50" i="2"/>
  <c r="I46" i="2"/>
  <c r="O46" i="2" s="1"/>
  <c r="I42" i="2"/>
  <c r="O42" i="2" s="1"/>
  <c r="I38" i="2"/>
  <c r="O38" i="2" s="1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I8" i="2" s="1"/>
  <c r="I3" i="2" l="1"/>
  <c r="C10" i="4" s="1"/>
  <c r="I37" i="2"/>
  <c r="O9" i="2"/>
  <c r="D10" i="4" s="1"/>
  <c r="O55" i="2"/>
  <c r="I63" i="2"/>
  <c r="O83" i="2"/>
  <c r="O9" i="3"/>
  <c r="D11" i="4" s="1"/>
  <c r="E11" i="4" s="1"/>
  <c r="O73" i="2"/>
  <c r="O96" i="2"/>
  <c r="O101" i="2"/>
  <c r="E10" i="4" l="1"/>
  <c r="C7" i="4" s="1"/>
  <c r="C6" i="4"/>
</calcChain>
</file>

<file path=xl/sharedStrings.xml><?xml version="1.0" encoding="utf-8"?>
<sst xmlns="http://schemas.openxmlformats.org/spreadsheetml/2006/main" count="561" uniqueCount="216">
  <si>
    <t>EstiCon</t>
  </si>
  <si>
    <t xml:space="preserve">Firma: 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</si>
  <si>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</si>
  <si>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</si>
  <si>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</si>
  <si>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</si>
  <si>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</si>
  <si>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</si>
  <si>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</si>
  <si>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</si>
  <si>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201</t>
  </si>
  <si>
    <t>MOST EV.Č.171-010, NEMILKOV</t>
  </si>
  <si>
    <t>901</t>
  </si>
  <si>
    <t>DOPRAVNĚ INŽENÝRSKÁ OPATŘENÍ</t>
  </si>
  <si>
    <t>Soupis prací objektu</t>
  </si>
  <si>
    <t>S</t>
  </si>
  <si>
    <t>Stavba:</t>
  </si>
  <si>
    <t>002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</si>
  <si>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</si>
  <si>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</si>
  <si>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</si>
  <si>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</si>
  <si>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</si>
  <si>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</si>
  <si>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</si>
  <si>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</si>
  <si>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</si>
  <si>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</si>
  <si>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</si>
  <si>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</si>
  <si>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</si>
  <si>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</si>
  <si>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</si>
  <si>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</si>
  <si>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</si>
  <si>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014101R1</t>
  </si>
  <si>
    <t>POPLATKY ZA SKLÁDKU</t>
  </si>
  <si>
    <t>M3</t>
  </si>
  <si>
    <t>PP</t>
  </si>
  <si>
    <t/>
  </si>
  <si>
    <t>VV</t>
  </si>
  <si>
    <t>Vozovkové vrstvy 1.133 = 1,133 [A]_x000D_
EMZ 0.400 = 0,400 [D]_x000D_
Mezisoučet = 1,533 [C]</t>
  </si>
  <si>
    <t>TS</t>
  </si>
  <si>
    <t>zahrnuje veškeré poplatky provozovateli skládky související s uložením odpadu na skládce.</t>
  </si>
  <si>
    <t>014101R2</t>
  </si>
  <si>
    <t>Zhotovitel zahrne do ceny dopravu na skládku</t>
  </si>
  <si>
    <t>Beton z položky 967168 0.520 = 0,520 [A]_x000D_
Beton z položky  96814 1.888 = 1,888 [B]_x000D_
Mezisoučet = 2,408 [C]</t>
  </si>
  <si>
    <t>02620</t>
  </si>
  <si>
    <t>ZKOUŠENÍ KONSTRUKCÍ A PRACÍ NEZÁVISLOU ZKUŠEBNOU</t>
  </si>
  <si>
    <t>KPL</t>
  </si>
  <si>
    <t>OTSKP ~ 2023</t>
  </si>
  <si>
    <t>Izolace 1 = 1,000 [A]</t>
  </si>
  <si>
    <t>zahrnuje veškeré náklady spojené s objednatelem požadovanými zkouškami</t>
  </si>
  <si>
    <t>02911</t>
  </si>
  <si>
    <t>OSTATNÍ POŽADAVKY - GEODETICKÉ ZAMERENÍ</t>
  </si>
  <si>
    <t>Zaměření MDZ 1 = 1,000 [A]</t>
  </si>
  <si>
    <t>zahrnuje veškeré náklady spojené s objednatelem požadovanými pracemi</t>
  </si>
  <si>
    <t>02940</t>
  </si>
  <si>
    <t>OSTATNÍ POŽADAVKY - VYPRACOVÁNÍ DOKUMENTACE</t>
  </si>
  <si>
    <t>VTD OP 1 1 = 1,000 [A]_x000D_
VTD OP 2 1 = 1,000 [B]_x000D_
Mezisoučet = 2,000 [C]</t>
  </si>
  <si>
    <t>03100</t>
  </si>
  <si>
    <t>ZARÍZENÍ STAVENIŠTE - ZRÍZENÍ, PROVOZ, DEMONTÁŽ</t>
  </si>
  <si>
    <t>1 = 1,000 [A]</t>
  </si>
  <si>
    <t>zahrnuje objednatelem povolené náklady na porízení (event. pronájem), provozování, udržování a likvidaci zhotovitelova zarízení</t>
  </si>
  <si>
    <t>04000R</t>
  </si>
  <si>
    <t>PROVOZNÍ VLIVY - PRÁCE PO POLOVINÁCH</t>
  </si>
  <si>
    <t>Práce po polovinách 1 = 1,000 [A]</t>
  </si>
  <si>
    <t>zahrnuje objednatelem povolené náklady na požadovaná zarízení zhotovitele</t>
  </si>
  <si>
    <t>1</t>
  </si>
  <si>
    <t>Zemní práce</t>
  </si>
  <si>
    <t>113438</t>
  </si>
  <si>
    <t>ODSTRAN KRYTU ZPEVNENÝCH PLOCH S ASFALT POJIVEM VCET PODKLADU, ODVOZ DO 20KM</t>
  </si>
  <si>
    <t>Obrusná vrstva OP1 7,5*0,7*0,04 = 0,210 [A]_x000D_
Ochrana izolace  OP1 7,5*0,5*0,05 = 0,188 [B]_x000D_
Obrusná vrstva OP2 7,5*1,2*0,04 = 0,360 [D]_x000D_
Ochrana izolace OP2 7,5*1,0*0,05 = 0,375 [C]_x000D_
Mezisoučet = 1,133 [E]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</si>
  <si>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</si>
  <si>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113764</t>
  </si>
  <si>
    <t>FRÉZOVÁNÍ DRÁŽKY PRUREZU DO 400MM2 V ASFALTOVÉ VOZOVCE</t>
  </si>
  <si>
    <t>M</t>
  </si>
  <si>
    <t>Napojení na stávající vozovku 4*7,5 = 30,000 [B]_x000D_
Podél obrub říms 4*1,5 = 6,000 [C]_x000D_
Podél povrchového DZ OP 2 2*7,5 = 15,000 [D]_x000D_
Mezisoučet = 51,000 [G]</t>
  </si>
  <si>
    <t>Položka zahrnuje veškerou manipulaci s vybouranou sutí a s vybouranými hmotami vc. uložení na skládku.</t>
  </si>
  <si>
    <t>113765</t>
  </si>
  <si>
    <t>FRÉZOVÁNÍ DRÁŽKY PRUREZU DO 600MM2 V ASFALTOVÉ VOZOVCE</t>
  </si>
  <si>
    <t>Ve vrstvě ochrany izolace nad osou DZ OP1 7,5 = 7,500 [A]</t>
  </si>
  <si>
    <t>113767</t>
  </si>
  <si>
    <t>FRÉZOVÁNÍ DRÁŽKY PRUREZU DO 1000MM2 V ASFALTOVÉ VOZOVCE</t>
  </si>
  <si>
    <t>Ve vrstvě vozovky nad osou DZ OP1 7,5 = 7,500 [A]</t>
  </si>
  <si>
    <t>2</t>
  </si>
  <si>
    <t>Základy</t>
  </si>
  <si>
    <t>21341</t>
  </si>
  <si>
    <t>DRENÁŽNÍ VRSTVY Z PLASTBETONU (PLASTMALTY)</t>
  </si>
  <si>
    <t>Podél říms OP 1 0,15*0,05*1,0*2 = 0,015 [A]</t>
  </si>
  <si>
    <t>Položka zahrnuje:
- dodávku predepsaného materiálu pro drenážní vrstvu, vcetne mimostaveništní a vnitrostaveništní dopravy
- provedení drenážní vrstvy predepsaných rozmeru a predepsaného tvaru</t>
  </si>
  <si>
    <t>285391</t>
  </si>
  <si>
    <t>DODATECNÉ KOTVENÍ VLEPENÍM BETONÁRSKÉ VÝZTUŽE D DO 10MM DO VRTU</t>
  </si>
  <si>
    <t>KUS</t>
  </si>
  <si>
    <t>OP1 kotvení kapsy pro DZ, čerpání pouze na pokyn TDS 8,9/0,2966*2 = 60,013 [A]_x000D_
OP2 kotvení kapsy pro DZ, čerpání pouze na pokyn TDS 8,9/0,2966*2 = 60,013 [B]_x000D_
OP1 kotvení dobetonávky římsy 2*5 = 10,000 [D]_x000D_
OP2 kotvení dobetonávky říms 5 = 5,000 [E]_x000D_
Mezisoučet = 135,026 [F]</t>
  </si>
  <si>
    <t>Položka zahrnuje:
dodání výztuže predepsaného profilu a predepsané délky (do 600mm)
provedení vrtu predepsaného profilu a predepsané délky (do 300mm)
vsunutí výztuže do vyvrtaného profilu a její zalepení predepsaným pojivem
prípadne nutné lešení</t>
  </si>
  <si>
    <t>3</t>
  </si>
  <si>
    <t>Svislé konstrukce</t>
  </si>
  <si>
    <t>317325</t>
  </si>
  <si>
    <t>RÍMSY ZE ŽELEZOBETONU DO C30/37</t>
  </si>
  <si>
    <t>Římsy nad DZ OP 1 0,9*0,23*0,5*2 = 0,207 [A]_x000D_
Mezisoučet = 0,207 [C]</t>
  </si>
  <si>
    <t>položka zahrnuje:
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</si>
  <si>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317366</t>
  </si>
  <si>
    <t>VÝZTUŽ RÍMS Z KARI-SÍTÍ</t>
  </si>
  <si>
    <t>T</t>
  </si>
  <si>
    <t>Římsy nad OP1 0,207*0,25 = 0,052 [A]</t>
  </si>
  <si>
    <t>položka zahrnuje: 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
- povrchovou antikorozní úpravu výztuže,
- separaci výztuže,
- osazení merících zarízení a úpravy pro ne,
- osazení merících skríní nebo míst pro merení bludných proudu.</t>
  </si>
  <si>
    <t>4</t>
  </si>
  <si>
    <t>Vodorovné konstrukce</t>
  </si>
  <si>
    <t>45747</t>
  </si>
  <si>
    <t>VYROVNÁVACÍ A SPÁD VRSTVY Z MALTY ZVLÁŠTNÍ (PLASTMALTA)</t>
  </si>
  <si>
    <t>OP2 Kapsa pro nový DZ, čerpání pouze na pokyn TDS 0,65*0,19*8.900 = 1,099 [A]_x000D_
OP1 Kapsa pro nový DZ, čerpání pouze na pokyn TDS 0,265*0,19*8.900 = 0,448 [B]_x000D_
OP2 Dobetonování nového povrchového DZ 8.900*0,75*0,02 = 0,134 [D]_x000D_
OP1 Dobetonování kapsy nového podpovrchového DZ 8.900*0,3*0,025 = 0,067 [E]_x000D_
OP1 Lůžko pro nový podpovrchový DZ 0,3*8,9*0,01 = 0,027 [F]_x000D_
Mezisoučet = 1,775 [C]</t>
  </si>
  <si>
    <t>položka zahrnuje:
- dodání zvláštní malty (plastmalty) predepsané kvality a její rozprostrení v predepsané tlouštce a v predepsaném tvaru</t>
  </si>
  <si>
    <t>5</t>
  </si>
  <si>
    <t>Komunikace</t>
  </si>
  <si>
    <t>575C05</t>
  </si>
  <si>
    <t>LITÝ ASFALT MA IV (OCHRANA MOSTNÍ IZOLACE) 16</t>
  </si>
  <si>
    <t>Ochrana izolace OP1 7,5*0,05*0,5 = 0,188 [A]_x000D_
Obrusná vrstva OP1 7,5*0,04*0,7 = 0,210 [B]_x000D_
Ochrana izolace OP2 7,5*0,05*1,0 = 0,375 [C]_x000D_
Obrusná vrstva OP2 7,5*0,04*1,2 = 0,360 [D]_x000D_
Mezisoučet = 1,133 [E]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</si>
  <si>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</si>
  <si>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6</t>
  </si>
  <si>
    <t>Úpravy povrchů, podlahy, výplně otvorů</t>
  </si>
  <si>
    <t>626212</t>
  </si>
  <si>
    <t>REPROFILACE VODOROVNÝCH PLOCH SHORA SANACNÍ MALTOU JEDNOVRST TL 20MM</t>
  </si>
  <si>
    <t>M2</t>
  </si>
  <si>
    <t>Povrch levé římsy - 60% 15*0,63*0,60 = 5,670 [A]</t>
  </si>
  <si>
    <t>položka zahrnuje:
dodávku veškerého materiálu potrebného pro predepsanou úpravu v predepsané kvalite
nutné vyspravení podkladu, prípadne zatrení spar zdiva
položení vrstvy v predepsané tlouštce
potrebná lešení a podperné konstrukce</t>
  </si>
  <si>
    <t>7</t>
  </si>
  <si>
    <t>Přidružená stavební výroba</t>
  </si>
  <si>
    <t>711425</t>
  </si>
  <si>
    <t>IZOLACE MOSTOVEK POD VOZOVKOU POLYMERNÍ</t>
  </si>
  <si>
    <t>Napojení izolace z materiálu MasterSeal 599 + NAIP</t>
  </si>
  <si>
    <t>OP 2 8.900*1.05 = 9,345 [A]_x000D_
OP 1 8.900*0,5 = 4,450 [B]_x000D_
Mezisoučet = 13,795 [C]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</si>
  <si>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litý asfalt, asfaltový beton
v této položce se vykáže i izolace rámových konstrukcí (mosty, propusty, kolektory)</t>
  </si>
  <si>
    <t>78381</t>
  </si>
  <si>
    <t>NÁTERY BETON KONSTR TYP S1 (OS-A)</t>
  </si>
  <si>
    <t>Povrch pravé římsy 15*0,63 = 9,450 [A]_x000D_
Povrch říms na křídlech (14,4+5+5+5)*0,63 = 18,522 [B]_x000D_
Mezisoučet = 27,972 [C]</t>
  </si>
  <si>
    <t>- položka zahrnuje kompletní povlaky (i ruznobarevné), vcetne úpravy podkladu (odmaštení, odstranení starých náteru a necistot) a jeho vyspravení, provedení náteru predepsaným postupem a splnení všech požadavku daných technologickým predpisem.</t>
  </si>
  <si>
    <t>78386</t>
  </si>
  <si>
    <t>NÁTERY BETON KONSTR TYP S9 (OS-E)</t>
  </si>
  <si>
    <t>Povrch levé římsy 15*0,63 = 9,450 [A]</t>
  </si>
  <si>
    <t>9</t>
  </si>
  <si>
    <t>Ostatní konstrukce a práce</t>
  </si>
  <si>
    <t>9115C2</t>
  </si>
  <si>
    <t>SVODIDLO OCEL MOSTNÍ JEDNOSTR, ÚROVEN ZADRŽ H2 - MONTÁŽ S PRESUNEM (BEZ DODÁVKY)</t>
  </si>
  <si>
    <t>Svodidlová pásnice nad MDZ 4*4 = 16,000 [A]</t>
  </si>
  <si>
    <t>položka zahrnuje:
- dopravu demontovaného zarízení z docasné skládky
- jeho montáž a osazení na urceném míste vcetne všech nutných konstrukcí a prací
- nutnou opravu poškozených cástí, opravu náteru
- prípadnou náhradu znicených cástí
nezahrnuje kompletní novou PKO</t>
  </si>
  <si>
    <t>9115C3</t>
  </si>
  <si>
    <t>SVODIDLO OCEL MOSTNÍ JEDNOSTR, ÚROVEN ZADRŽ H2 - DEMONTÁŽ S PRESUNEM</t>
  </si>
  <si>
    <t>Svodidlová pásnice nad MDZ 16.000 = 16,000 [A]</t>
  </si>
  <si>
    <t>položka zahrnuje:
- demontáž a odstranení zarízení
- jeho odvoz na predepsané místo</t>
  </si>
  <si>
    <t>919141</t>
  </si>
  <si>
    <t>REZÁNÍ ŽELEZOBETONOVÝCH KONSTRUKCÍ TL DO 50MM</t>
  </si>
  <si>
    <t>Římsy nad DZ (0,78+0,23)*4 = 4,040 [A]_x000D_
Kapsy pro nové DZ 8,9*4 = 35,600 [B]_x000D_
Mezisoučet = 39,640 [C]</t>
  </si>
  <si>
    <t>položka zahrnuje rezání železobetonových konstrukcí v predepsané tlouštce, vcetne spotreby vody</t>
  </si>
  <si>
    <t>931182</t>
  </si>
  <si>
    <t>VÝPLN DILATACNÍCH SPAR Z POLYSTYRENU TL 20MM</t>
  </si>
  <si>
    <t>Římsy nad OP1 0,78*0,23*2 = 0,359 [A]</t>
  </si>
  <si>
    <t>položka zahrnuje dodávku a osazení predepsaného materiálu, ocištení ploch spáry pred úpravou, ocištení okolí spáry po úprave</t>
  </si>
  <si>
    <t>931314</t>
  </si>
  <si>
    <t>TESNENÍ DILATAC SPAR ASF ZÁLIVKOU PRUR DO 400MM2</t>
  </si>
  <si>
    <t>položka zahrnuje dodávku a osazení predepsaného materiálu, ocištení ploch spáry pred úpravou, ocištení okolí spáry po úprave
nezahrnuje tesnící profil</t>
  </si>
  <si>
    <t>931315</t>
  </si>
  <si>
    <t>TESNENÍ DILATAC SPAR ASF ZÁLIVKOU PRUR DO 600MM2</t>
  </si>
  <si>
    <t>931317</t>
  </si>
  <si>
    <t>TESNENÍ DILATAC SPAR ASF ZÁLIVKOU PRUR DO 1000MM2</t>
  </si>
  <si>
    <t>931335</t>
  </si>
  <si>
    <t>TESNENÍ DILATACNÍCH SPAR POLYURETANOVÝM TMELEM PRUREZU DO 600MM2</t>
  </si>
  <si>
    <t>Dilatační spáry říms 8*1,01 = 8,080 [A]_x000D_
Těsnění mezi lícním prefabrikátem a římsou 59,4 = 59,400 [B]_x000D_
Těsnění mezi kamennou obrubou a římsou 59,4 = 59,400 [C]_x000D_
Mezisoučet = 126,880 [D]</t>
  </si>
  <si>
    <t>93140</t>
  </si>
  <si>
    <t>MOSTNÍ ZÁVERY PODPOVRCHOVÉ</t>
  </si>
  <si>
    <t>Předpokládané dilatační pohyby (pevné ložisko) jsou +/-0mm</t>
  </si>
  <si>
    <t>OP1 - Podpovrchový mostní závěr s elastomerovým profilem 8,9 = 8,900 [A]</t>
  </si>
  <si>
    <t>- výrobní dokumentace (vc. technologického predpisu)
- dodání kompletního dil. zarízení vc. všech prepravních a montážních úprav a zarízení
- rezání a svárení na staveništi a eventuelní nutnou opravu náteru po techto úkonech
- bednení a dodatecné zabetonování dilatacního zarízení
- pro kovové soucásti je nutné užít ustanovení pro TMCH.94
- dodání spojovacího, kotevního a tesnícího materiálu
- úprava a príprava prostoru, vcetne kotevních prvku, jejich ošetrení a ocištení
- zrízení kompletního mostního záveru podle príslušného technolog. predpisu, vcetne predepsaného nastavení
- zrízení mostního záveru po etapách, vcetne pracovních spar a spoju
- úprava  most. záveru  ve styku  s ostatními konstrukcemi  a zarízeními (u obrubníku a podél vozovek, na chodnících, na rímsách, napojení izolací a pod.)
- ochrana mostního záveru proti bludným proudum a vývody pro jejich merení
- ochrana mostního záveru do doby provedení definitivního stavu, veškeré provizorní úpravy a opatrení
- konecné  úpravy most. záveru jako  povrchové  povlaky, zálivky, které  nejsou soucástí jiných konstrukcí, vycištení, osaz. krytek šroubu, tmelení, tesnení, výpln spar a pod.
- úprava, ocištení a ošetrení prostoru kolem mostního záveru
- opatrení mostního záveru znakem výrobce a typovým císlem
- provedení odborné prohlídky, je-li požadována</t>
  </si>
  <si>
    <t>93152R</t>
  </si>
  <si>
    <t>MOSTNÍ ZÁVERY POVRCHOVÉ POSUN DO 100MM - HYBRIDNÍ PROVEDENÍ</t>
  </si>
  <si>
    <t>Předpokládané dilatační pohyby při +10°C (počítáno vč. 30% rezervy) jsou +7/-8 mm</t>
  </si>
  <si>
    <t>OP2 - Lamelový povrchový dilatační závěr 8,9 = 8,900 [A]</t>
  </si>
  <si>
    <t>936502</t>
  </si>
  <si>
    <t>DROBNÉ DOPLNK KONSTR KOVOVÉ POZINK</t>
  </si>
  <si>
    <t>KG</t>
  </si>
  <si>
    <t>Krycí plechy říms přes DZ na OP 2 30*2 = 60,000 [A]</t>
  </si>
  <si>
    <t>položka zahrnuje:
- dílenská dokumentace, vcetne technologického predpisu spojování
- dodání  materiálu  v požadované kvalite a výroba konstrukce i dílenská (vcetne  pomucek,  prípravku a prostredku pro výrobu) bez ohledu na nárocnost a její hmotnost, dílenská montáž
- dodání spojovacího materiálu
- zrízení  montážních  a  dilatacních  spoju,  spar, vcetne potrebných úprav, vložek, opracování, ocištení a ošetrení
- podper. konstr. a lešení všech druhu pro montáž konstrukcí i doplnkových, vcetne požadovaných otvoru, ochranných a bezpecnostních opatrení a základu pro tyto konstrukce a lešení
- jakákoliv doprava a manipulace dílcu  a  montážních  sestav,  vcetne  dopravy konstrukce z výrobny na stavbu
- montáž konstrukce na staveništi, vcetne montážních prostredku a pomucek a zednických výpomocí
- výpln, tesnení a tmelení spar a spoju
- cištení konstrukce a odstranení všech vrubu (vrypy, otlaceniny a pod.)
- všechny druhy ocelového kotvení
- dílenskou prejímku a montážní prohlídku, vcetne požadovaných dokladu
- zrízení kotevních otvoru nebo jam, nejsou-li cástí jiné konstrukce, jejich úpravy, ocištení a ošetrení
- osazení kotvení nebo prímo cástí konstrukce do podpurné konstrukce nebo do zeminy
- výpln kotevních otvoru  (príp.  podlití  patních  desek)  maltou,  betonem  nebo  jinou speciální hmotou, vyplnení jam zeminou
- predepsanou protikorozní ochranu a nátery konstrukcí
- osazení merících zarízení a úpravy pro ne
- ochranná opatrení pred úcinky bludných proudu</t>
  </si>
  <si>
    <t>938441</t>
  </si>
  <si>
    <t>OCIŠTENÍ ZDIVA OTRYSKÁNÍM TLAKOVOU VODOU DO 200 BARU</t>
  </si>
  <si>
    <t>plochy úložných prahů 1,2*(1,5+8,9+1,5)*2 = 28,560 [A]_x000D_
boky NK 0,67*16,6*2 = 22,244 [B]_x000D_
Mezisoučet = 50,804 [C]</t>
  </si>
  <si>
    <t>položka zahrnuje ocištení predepsaným zpusobem vcetne odklizení vzniklého odpadu</t>
  </si>
  <si>
    <t>938442</t>
  </si>
  <si>
    <t>OCIŠTENÍ ZDIVA OTRYSKÁNÍM TLAKOVOU VODOU DO 500 BARU</t>
  </si>
  <si>
    <t>Levá římsa povrch 15*0,9 = 13,500 [A]_x000D_
Pravá římsa povrch 15*0,9 = 13,500 [B]_x000D_
Křídla povrch (14,4+5+5+5)*0,9 = 26,460 [C]_x000D_
Mezisoučet = 53,460 [D]</t>
  </si>
  <si>
    <t>93857</t>
  </si>
  <si>
    <t>BROUŠENÍ BETON KONSTR</t>
  </si>
  <si>
    <t>plochy úložných prahů 1,2*(1,5+8,9+1,5)*2 = 28,560 [A]_x000D_
boky NK 0,67*16,6*2 = 22,244 [B]_x000D_
povrch levá římsa 15*0,63 = 9,450 [D]_x000D_
lůžko pro nový podpovrchový DZ na OP1 0,3*8,9 = 2,670 [E]_x000D_
Mezisoučet = 62,924 [C]</t>
  </si>
  <si>
    <t>967168</t>
  </si>
  <si>
    <t>VYBOURÁNÍ CÁSTÍ KONSTRUKCÍ ŽELEZOBET S ODVOZEM DO 20KM</t>
  </si>
  <si>
    <t>Římsy nad DZ OP 1 0,78*0,23*0,5*2 = 0,179 [A]_x000D_
Římsy nad DZ OP 2 0,78*0,23*0,95*2 = 0,341 [B]_x000D_
Mezisoučet = 0,520 [C]</t>
  </si>
  <si>
    <t>položka zahrnuje: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</si>
  <si>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96785A</t>
  </si>
  <si>
    <t>VYBOURÁNÍ MOSTNÍCH DILATACNÍCH ZÁVERU EMZ</t>
  </si>
  <si>
    <t>OP1 8,9*0,09*0,1 = 0,080 [A]_x000D_
OP2 8,9*0,09*0,4 = 0,320 [B]_x000D_
Mezisoučet = 0,400 [C]</t>
  </si>
  <si>
    <t>položka zahrnuje vybourání hmoty EMZ a veškerých kovových soucástí
položka zahrnuje veškerou manipulaci s vybouranou sutí a hmotami vcetne roztrídení na jednotlivé cásti a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položka zahrnuje veškeré další práce plynoucí z technologického predpisu a z platných predpisu</t>
  </si>
  <si>
    <t>96814</t>
  </si>
  <si>
    <t>VYSEKÁNÍ OTVORU, KAPES, RÝH V BETONOVÉ KONSTRUKCI</t>
  </si>
  <si>
    <t>OP2 kapsa pro nový DZ 8,9*0,75*0,035 = 0,234 [A]_x000D_
OP2 provedení pouze na pokyn TDS 8,9*0,65*0,19 = 1,099 [B]_x000D_
OP1 kapsa pro nový DZ 8,9*0,3*0,04 = 0,107 [C]_x000D_
OP1 provedení pouze na pokyn TDS 8,9*0,265*0,19 = 0,448 [D]_x000D_
Mezisoučet = 1,888 [E]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</si>
  <si>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položka zahrnuje veškeré další práce plynoucí z technologického predpisu a z platných predpisu</t>
  </si>
  <si>
    <t>97811</t>
  </si>
  <si>
    <t>OTLUCENÍ OMÍTKY</t>
  </si>
  <si>
    <t>Povrch levé římsy 60% 15*0,63*0,6 = 5,670 [A]</t>
  </si>
  <si>
    <t>02720</t>
  </si>
  <si>
    <t>POMOC PRÁCE ZRÍZ NEBO ZAJIŠT REGULACI A OCHRANU DOPRAVY</t>
  </si>
  <si>
    <t>Zpracování PD, projednání a realizace dopravně inženýrských opatření po dobu stavby</t>
  </si>
  <si>
    <t>zahrnuje veškeré náklady spojené s objednatelem požadovanými zarízeními</t>
  </si>
  <si>
    <t>03740</t>
  </si>
  <si>
    <t>POMOC PRÁCE ZAJIŠT NEBO ZRÍZ PROVIZORNÍ MOSTY</t>
  </si>
  <si>
    <t>Provizorní ochranné přesypání nového MDZ na OP1  a na OP2 ve 2.etapě výstavby pro zajištění provozu, včetně demontáže a likvidace odpadu</t>
  </si>
  <si>
    <t xml:space="preserve">Stavba: 002 - OPRAVA MOSTU EV.Č.171-010, NEMILKOV </t>
  </si>
  <si>
    <t xml:space="preserve">OPRAVA MOSTU EV.Č.171-010, NEMILKOV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</si>
</sst>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1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2"/>
      <color rgb="FF000000"/>
      <name val="Arial"/>
      <family val="2"/>
      <charset val="238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8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2" borderId="19" xfId="0" applyFont="1" applyFill="1" applyBorder="1"/>
    <xf numFmtId="0" fontId="6" fillId="2" borderId="20" xfId="0" applyFont="1" applyFill="1" applyBorder="1"/>
    <xf numFmtId="0" fontId="0" fillId="2" borderId="21" xfId="0" applyFill="1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9" fillId="2" borderId="0" xfId="2" applyFont="1" applyFill="1">
      <alignment horizontal="left" vertical="center" wrapText="1"/>
    </xf>
    <xf numFmtId="0" fontId="10" fillId="2" borderId="0" xfId="0" applyFont="1" applyFill="1"/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activeCell="D17" sqref="D17"/>
    </sheetView>
  </sheetViews>
  <sheetFormatPr defaultRowHeight="15" x14ac:dyDescent="0.25"/>
  <cols>
    <col min="1" max="1" width="31.42578125" customWidth="1"/>
    <col min="2" max="2" width="39.42578125" customWidth="1"/>
    <col min="3" max="5" width="18.8554687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8" t="s">
        <v>2</v>
      </c>
      <c r="C2" s="3"/>
      <c r="D2" s="3"/>
      <c r="E2" s="3"/>
    </row>
    <row r="3" spans="1:5" x14ac:dyDescent="0.25">
      <c r="A3" s="3"/>
      <c r="B3" s="49"/>
      <c r="C3" s="3"/>
      <c r="D3" s="3"/>
      <c r="E3" s="3"/>
    </row>
    <row r="4" spans="1:5" ht="15.75" x14ac:dyDescent="0.25">
      <c r="A4" s="3"/>
      <c r="B4" s="50" t="s">
        <v>214</v>
      </c>
      <c r="C4" s="51"/>
      <c r="D4" s="51"/>
      <c r="E4" s="51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3</v>
      </c>
      <c r="C6" s="6">
        <f>SUM(C10:C11)</f>
        <v>0</v>
      </c>
      <c r="D6" s="3"/>
      <c r="E6" s="3"/>
    </row>
    <row r="7" spans="1:5" x14ac:dyDescent="0.25">
      <c r="A7" s="3"/>
      <c r="B7" s="5" t="s">
        <v>4</v>
      </c>
      <c r="C7" s="6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</row>
    <row r="10" spans="1:5" ht="20.25" customHeight="1" x14ac:dyDescent="0.25">
      <c r="A10" s="8" t="s">
        <v>10</v>
      </c>
      <c r="B10" s="8" t="s">
        <v>11</v>
      </c>
      <c r="C10" s="9">
        <f>'201'!I3</f>
        <v>0</v>
      </c>
      <c r="D10" s="9">
        <f>SUMIFS('201'!O:O,'201'!A:A,"P")</f>
        <v>0</v>
      </c>
      <c r="E10" s="9">
        <f>C10+D10</f>
        <v>0</v>
      </c>
    </row>
    <row r="11" spans="1:5" ht="20.25" customHeight="1" x14ac:dyDescent="0.25">
      <c r="A11" s="8" t="s">
        <v>12</v>
      </c>
      <c r="B11" s="8" t="s">
        <v>13</v>
      </c>
      <c r="C11" s="9">
        <f>'901'!I3</f>
        <v>0</v>
      </c>
      <c r="D11" s="9">
        <f>SUMIFS('901'!O:O,'901'!A:A,"P")</f>
        <v>0</v>
      </c>
      <c r="E11" s="9">
        <f>C11+D11</f>
        <v>0</v>
      </c>
    </row>
  </sheetData>
  <sheetProtection algorithmName="SHA-512" hashValue="RvgrymdaQUNvFrHc4qC84Magq6yUIrb+p0/jTKh2iQfOdSyQII4PMh77RnuMRXthtPXRquYJ6FETE0lcJ0PLgQ==" saltValue="N1y/MrK5YhGjoHYljP8jmQ==" spinCount="100000" sheet="1" objects="1" scenarios="1" selectLockedCells="1" selectUnlockedCells="1"/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2"/>
  <sheetViews>
    <sheetView topLeftCell="B1" workbookViewId="0">
      <selection activeCell="E12" sqref="E12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14</v>
      </c>
      <c r="F2" s="3"/>
      <c r="G2" s="3"/>
      <c r="H2" s="3"/>
      <c r="I2" s="3"/>
      <c r="J2" s="15"/>
    </row>
    <row r="3" spans="1:16" x14ac:dyDescent="0.25">
      <c r="A3" s="3" t="s">
        <v>15</v>
      </c>
      <c r="B3" s="16" t="s">
        <v>16</v>
      </c>
      <c r="C3" s="54" t="s">
        <v>17</v>
      </c>
      <c r="D3" s="55"/>
      <c r="E3" s="17" t="s">
        <v>215</v>
      </c>
      <c r="F3" s="3"/>
      <c r="G3" s="3"/>
      <c r="H3" s="18" t="s">
        <v>10</v>
      </c>
      <c r="I3" s="19">
        <f>SUMIFS(I8:I172,A8:A172,"SD")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54" t="s">
        <v>10</v>
      </c>
      <c r="D4" s="55"/>
      <c r="E4" s="17" t="s">
        <v>11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6" t="s">
        <v>20</v>
      </c>
      <c r="B5" s="57" t="s">
        <v>21</v>
      </c>
      <c r="C5" s="52" t="s">
        <v>22</v>
      </c>
      <c r="D5" s="52" t="s">
        <v>23</v>
      </c>
      <c r="E5" s="52" t="s">
        <v>24</v>
      </c>
      <c r="F5" s="52" t="s">
        <v>25</v>
      </c>
      <c r="G5" s="52" t="s">
        <v>26</v>
      </c>
      <c r="H5" s="52" t="s">
        <v>27</v>
      </c>
      <c r="I5" s="52"/>
      <c r="J5" s="53" t="s">
        <v>28</v>
      </c>
      <c r="O5">
        <v>0.21</v>
      </c>
    </row>
    <row r="6" spans="1:16" x14ac:dyDescent="0.25">
      <c r="A6" s="56"/>
      <c r="B6" s="57"/>
      <c r="C6" s="52"/>
      <c r="D6" s="52"/>
      <c r="E6" s="52"/>
      <c r="F6" s="52"/>
      <c r="G6" s="52"/>
      <c r="H6" s="7" t="s">
        <v>29</v>
      </c>
      <c r="I6" s="7" t="s">
        <v>30</v>
      </c>
      <c r="J6" s="53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31</v>
      </c>
      <c r="B8" s="25"/>
      <c r="C8" s="26" t="s">
        <v>32</v>
      </c>
      <c r="D8" s="27"/>
      <c r="E8" s="24" t="s">
        <v>33</v>
      </c>
      <c r="F8" s="27"/>
      <c r="G8" s="27"/>
      <c r="H8" s="27"/>
      <c r="I8" s="28">
        <f>SUMIFS(I9:I36,A9:A36,"P")</f>
        <v>0</v>
      </c>
      <c r="J8" s="29"/>
    </row>
    <row r="9" spans="1:16" x14ac:dyDescent="0.25">
      <c r="A9" s="30" t="s">
        <v>34</v>
      </c>
      <c r="B9" s="30">
        <v>1</v>
      </c>
      <c r="C9" s="31" t="s">
        <v>35</v>
      </c>
      <c r="D9" s="30"/>
      <c r="E9" s="32" t="s">
        <v>36</v>
      </c>
      <c r="F9" s="33" t="s">
        <v>37</v>
      </c>
      <c r="G9" s="34">
        <v>1.5329999999999999</v>
      </c>
      <c r="H9" s="35">
        <v>0</v>
      </c>
      <c r="I9" s="36">
        <f>ROUND(G9*H9,P4)</f>
        <v>0</v>
      </c>
      <c r="J9" s="30"/>
      <c r="O9" s="37">
        <f>I9*0.21</f>
        <v>0</v>
      </c>
      <c r="P9">
        <v>3</v>
      </c>
    </row>
    <row r="10" spans="1:16" x14ac:dyDescent="0.25">
      <c r="A10" s="30" t="s">
        <v>38</v>
      </c>
      <c r="B10" s="38"/>
      <c r="E10" s="39" t="s">
        <v>39</v>
      </c>
      <c r="J10" s="40"/>
    </row>
    <row r="11" spans="1:16" ht="45" x14ac:dyDescent="0.25">
      <c r="A11" s="30" t="s">
        <v>40</v>
      </c>
      <c r="B11" s="38"/>
      <c r="E11" s="41" t="s">
        <v>41</v>
      </c>
      <c r="J11" s="40"/>
    </row>
    <row r="12" spans="1:16" ht="30" x14ac:dyDescent="0.25">
      <c r="A12" s="30" t="s">
        <v>42</v>
      </c>
      <c r="B12" s="38"/>
      <c r="E12" s="32" t="s">
        <v>43</v>
      </c>
      <c r="J12" s="40"/>
    </row>
    <row r="13" spans="1:16" x14ac:dyDescent="0.25">
      <c r="A13" s="30" t="s">
        <v>34</v>
      </c>
      <c r="B13" s="30">
        <v>2</v>
      </c>
      <c r="C13" s="31" t="s">
        <v>44</v>
      </c>
      <c r="D13" s="30"/>
      <c r="E13" s="32" t="s">
        <v>36</v>
      </c>
      <c r="F13" s="33" t="s">
        <v>37</v>
      </c>
      <c r="G13" s="34">
        <v>2.4079999999999999</v>
      </c>
      <c r="H13" s="35">
        <v>0</v>
      </c>
      <c r="I13" s="36">
        <f>ROUND(G13*H13,P4)</f>
        <v>0</v>
      </c>
      <c r="J13" s="30"/>
      <c r="O13" s="37">
        <f>I13*0.21</f>
        <v>0</v>
      </c>
      <c r="P13">
        <v>3</v>
      </c>
    </row>
    <row r="14" spans="1:16" x14ac:dyDescent="0.25">
      <c r="A14" s="30" t="s">
        <v>38</v>
      </c>
      <c r="B14" s="38"/>
      <c r="E14" s="32" t="s">
        <v>45</v>
      </c>
      <c r="J14" s="40"/>
    </row>
    <row r="15" spans="1:16" ht="45" x14ac:dyDescent="0.25">
      <c r="A15" s="30" t="s">
        <v>40</v>
      </c>
      <c r="B15" s="38"/>
      <c r="E15" s="41" t="s">
        <v>46</v>
      </c>
      <c r="J15" s="40"/>
    </row>
    <row r="16" spans="1:16" ht="30" x14ac:dyDescent="0.25">
      <c r="A16" s="30" t="s">
        <v>42</v>
      </c>
      <c r="B16" s="38"/>
      <c r="E16" s="32" t="s">
        <v>43</v>
      </c>
      <c r="J16" s="40"/>
    </row>
    <row r="17" spans="1:16" x14ac:dyDescent="0.25">
      <c r="A17" s="30" t="s">
        <v>34</v>
      </c>
      <c r="B17" s="30">
        <v>3</v>
      </c>
      <c r="C17" s="31" t="s">
        <v>47</v>
      </c>
      <c r="D17" s="30" t="s">
        <v>39</v>
      </c>
      <c r="E17" s="32" t="s">
        <v>48</v>
      </c>
      <c r="F17" s="33" t="s">
        <v>49</v>
      </c>
      <c r="G17" s="34">
        <v>1</v>
      </c>
      <c r="H17" s="35">
        <v>0</v>
      </c>
      <c r="I17" s="36">
        <f>ROUND(G17*H17,P4)</f>
        <v>0</v>
      </c>
      <c r="J17" s="33" t="s">
        <v>50</v>
      </c>
      <c r="O17" s="37">
        <f>I17*0.21</f>
        <v>0</v>
      </c>
      <c r="P17">
        <v>3</v>
      </c>
    </row>
    <row r="18" spans="1:16" x14ac:dyDescent="0.25">
      <c r="A18" s="30" t="s">
        <v>38</v>
      </c>
      <c r="B18" s="38"/>
      <c r="E18" s="39" t="s">
        <v>39</v>
      </c>
      <c r="J18" s="40"/>
    </row>
    <row r="19" spans="1:16" x14ac:dyDescent="0.25">
      <c r="A19" s="30" t="s">
        <v>40</v>
      </c>
      <c r="B19" s="38"/>
      <c r="E19" s="41" t="s">
        <v>51</v>
      </c>
      <c r="J19" s="40"/>
    </row>
    <row r="20" spans="1:16" ht="30" x14ac:dyDescent="0.25">
      <c r="A20" s="30" t="s">
        <v>42</v>
      </c>
      <c r="B20" s="38"/>
      <c r="E20" s="32" t="s">
        <v>52</v>
      </c>
      <c r="J20" s="40"/>
    </row>
    <row r="21" spans="1:16" x14ac:dyDescent="0.25">
      <c r="A21" s="30" t="s">
        <v>34</v>
      </c>
      <c r="B21" s="30">
        <v>4</v>
      </c>
      <c r="C21" s="31" t="s">
        <v>53</v>
      </c>
      <c r="D21" s="30" t="s">
        <v>39</v>
      </c>
      <c r="E21" s="32" t="s">
        <v>54</v>
      </c>
      <c r="F21" s="33" t="s">
        <v>49</v>
      </c>
      <c r="G21" s="34">
        <v>1</v>
      </c>
      <c r="H21" s="35">
        <v>0</v>
      </c>
      <c r="I21" s="36">
        <f>ROUND(G21*H21,P4)</f>
        <v>0</v>
      </c>
      <c r="J21" s="33" t="s">
        <v>50</v>
      </c>
      <c r="O21" s="37">
        <f>I21*0.21</f>
        <v>0</v>
      </c>
      <c r="P21">
        <v>3</v>
      </c>
    </row>
    <row r="22" spans="1:16" x14ac:dyDescent="0.25">
      <c r="A22" s="30" t="s">
        <v>38</v>
      </c>
      <c r="B22" s="38"/>
      <c r="E22" s="39" t="s">
        <v>39</v>
      </c>
      <c r="J22" s="40"/>
    </row>
    <row r="23" spans="1:16" x14ac:dyDescent="0.25">
      <c r="A23" s="30" t="s">
        <v>40</v>
      </c>
      <c r="B23" s="38"/>
      <c r="E23" s="41" t="s">
        <v>55</v>
      </c>
      <c r="J23" s="40"/>
    </row>
    <row r="24" spans="1:16" ht="30" x14ac:dyDescent="0.25">
      <c r="A24" s="30" t="s">
        <v>42</v>
      </c>
      <c r="B24" s="38"/>
      <c r="E24" s="32" t="s">
        <v>56</v>
      </c>
      <c r="J24" s="40"/>
    </row>
    <row r="25" spans="1:16" x14ac:dyDescent="0.25">
      <c r="A25" s="30" t="s">
        <v>34</v>
      </c>
      <c r="B25" s="30">
        <v>5</v>
      </c>
      <c r="C25" s="31" t="s">
        <v>57</v>
      </c>
      <c r="D25" s="30" t="s">
        <v>39</v>
      </c>
      <c r="E25" s="32" t="s">
        <v>58</v>
      </c>
      <c r="F25" s="33" t="s">
        <v>49</v>
      </c>
      <c r="G25" s="34">
        <v>2</v>
      </c>
      <c r="H25" s="35">
        <v>0</v>
      </c>
      <c r="I25" s="36">
        <f>ROUND(G25*H25,P4)</f>
        <v>0</v>
      </c>
      <c r="J25" s="33" t="s">
        <v>50</v>
      </c>
      <c r="O25" s="37">
        <f>I25*0.21</f>
        <v>0</v>
      </c>
      <c r="P25">
        <v>3</v>
      </c>
    </row>
    <row r="26" spans="1:16" x14ac:dyDescent="0.25">
      <c r="A26" s="30" t="s">
        <v>38</v>
      </c>
      <c r="B26" s="38"/>
      <c r="E26" s="39" t="s">
        <v>39</v>
      </c>
      <c r="J26" s="40"/>
    </row>
    <row r="27" spans="1:16" ht="45" x14ac:dyDescent="0.25">
      <c r="A27" s="30" t="s">
        <v>40</v>
      </c>
      <c r="B27" s="38"/>
      <c r="E27" s="41" t="s">
        <v>59</v>
      </c>
      <c r="J27" s="40"/>
    </row>
    <row r="28" spans="1:16" ht="30" x14ac:dyDescent="0.25">
      <c r="A28" s="30" t="s">
        <v>42</v>
      </c>
      <c r="B28" s="38"/>
      <c r="E28" s="32" t="s">
        <v>56</v>
      </c>
      <c r="J28" s="40"/>
    </row>
    <row r="29" spans="1:16" x14ac:dyDescent="0.25">
      <c r="A29" s="30" t="s">
        <v>34</v>
      </c>
      <c r="B29" s="30">
        <v>6</v>
      </c>
      <c r="C29" s="31" t="s">
        <v>60</v>
      </c>
      <c r="D29" s="30" t="s">
        <v>39</v>
      </c>
      <c r="E29" s="32" t="s">
        <v>61</v>
      </c>
      <c r="F29" s="33" t="s">
        <v>49</v>
      </c>
      <c r="G29" s="34">
        <v>1</v>
      </c>
      <c r="H29" s="35">
        <v>0</v>
      </c>
      <c r="I29" s="36">
        <f>ROUND(G29*H29,P4)</f>
        <v>0</v>
      </c>
      <c r="J29" s="33" t="s">
        <v>50</v>
      </c>
      <c r="O29" s="37">
        <f>I29*0.21</f>
        <v>0</v>
      </c>
      <c r="P29">
        <v>3</v>
      </c>
    </row>
    <row r="30" spans="1:16" x14ac:dyDescent="0.25">
      <c r="A30" s="30" t="s">
        <v>38</v>
      </c>
      <c r="B30" s="38"/>
      <c r="E30" s="39" t="s">
        <v>39</v>
      </c>
      <c r="J30" s="40"/>
    </row>
    <row r="31" spans="1:16" x14ac:dyDescent="0.25">
      <c r="A31" s="30" t="s">
        <v>40</v>
      </c>
      <c r="B31" s="38"/>
      <c r="E31" s="41" t="s">
        <v>62</v>
      </c>
      <c r="J31" s="40"/>
    </row>
    <row r="32" spans="1:16" ht="30" x14ac:dyDescent="0.25">
      <c r="A32" s="30" t="s">
        <v>42</v>
      </c>
      <c r="B32" s="38"/>
      <c r="E32" s="32" t="s">
        <v>63</v>
      </c>
      <c r="J32" s="40"/>
    </row>
    <row r="33" spans="1:16" x14ac:dyDescent="0.25">
      <c r="A33" s="30" t="s">
        <v>34</v>
      </c>
      <c r="B33" s="30">
        <v>7</v>
      </c>
      <c r="C33" s="31" t="s">
        <v>64</v>
      </c>
      <c r="D33" s="30" t="s">
        <v>39</v>
      </c>
      <c r="E33" s="32" t="s">
        <v>65</v>
      </c>
      <c r="F33" s="33" t="s">
        <v>49</v>
      </c>
      <c r="G33" s="34">
        <v>1</v>
      </c>
      <c r="H33" s="35">
        <v>0</v>
      </c>
      <c r="I33" s="36">
        <f>ROUND(G33*H33,P4)</f>
        <v>0</v>
      </c>
      <c r="J33" s="30"/>
      <c r="O33" s="37">
        <f>I33*0.21</f>
        <v>0</v>
      </c>
      <c r="P33">
        <v>3</v>
      </c>
    </row>
    <row r="34" spans="1:16" x14ac:dyDescent="0.25">
      <c r="A34" s="30" t="s">
        <v>38</v>
      </c>
      <c r="B34" s="38"/>
      <c r="E34" s="39" t="s">
        <v>39</v>
      </c>
      <c r="J34" s="40"/>
    </row>
    <row r="35" spans="1:16" x14ac:dyDescent="0.25">
      <c r="A35" s="30" t="s">
        <v>40</v>
      </c>
      <c r="B35" s="38"/>
      <c r="E35" s="41" t="s">
        <v>66</v>
      </c>
      <c r="J35" s="40"/>
    </row>
    <row r="36" spans="1:16" ht="30" x14ac:dyDescent="0.25">
      <c r="A36" s="30" t="s">
        <v>42</v>
      </c>
      <c r="B36" s="38"/>
      <c r="E36" s="32" t="s">
        <v>67</v>
      </c>
      <c r="J36" s="40"/>
    </row>
    <row r="37" spans="1:16" x14ac:dyDescent="0.25">
      <c r="A37" s="24" t="s">
        <v>31</v>
      </c>
      <c r="B37" s="25"/>
      <c r="C37" s="26" t="s">
        <v>68</v>
      </c>
      <c r="D37" s="27"/>
      <c r="E37" s="24" t="s">
        <v>69</v>
      </c>
      <c r="F37" s="27"/>
      <c r="G37" s="27"/>
      <c r="H37" s="27"/>
      <c r="I37" s="28">
        <f>SUMIFS(I38:I53,A38:A53,"P")</f>
        <v>0</v>
      </c>
      <c r="J37" s="29"/>
    </row>
    <row r="38" spans="1:16" ht="30" x14ac:dyDescent="0.25">
      <c r="A38" s="30" t="s">
        <v>34</v>
      </c>
      <c r="B38" s="30">
        <v>8</v>
      </c>
      <c r="C38" s="31" t="s">
        <v>70</v>
      </c>
      <c r="D38" s="30"/>
      <c r="E38" s="32" t="s">
        <v>71</v>
      </c>
      <c r="F38" s="33" t="s">
        <v>37</v>
      </c>
      <c r="G38" s="34">
        <v>1.133</v>
      </c>
      <c r="H38" s="35">
        <v>0</v>
      </c>
      <c r="I38" s="36">
        <f>ROUND(G38*H38,P4)</f>
        <v>0</v>
      </c>
      <c r="J38" s="33" t="s">
        <v>50</v>
      </c>
      <c r="O38" s="37">
        <f>I38*0.21</f>
        <v>0</v>
      </c>
      <c r="P38">
        <v>3</v>
      </c>
    </row>
    <row r="39" spans="1:16" x14ac:dyDescent="0.25">
      <c r="A39" s="30" t="s">
        <v>38</v>
      </c>
      <c r="B39" s="38"/>
      <c r="E39" s="39" t="s">
        <v>39</v>
      </c>
      <c r="J39" s="40"/>
    </row>
    <row r="40" spans="1:16" ht="75" x14ac:dyDescent="0.25">
      <c r="A40" s="30" t="s">
        <v>40</v>
      </c>
      <c r="B40" s="38"/>
      <c r="E40" s="41" t="s">
        <v>72</v>
      </c>
      <c r="J40" s="40"/>
    </row>
    <row r="41" spans="1:16" ht="90" x14ac:dyDescent="0.25">
      <c r="A41" s="30" t="s">
        <v>42</v>
      </c>
      <c r="B41" s="38"/>
      <c r="E41" s="32" t="s">
        <v>73</v>
      </c>
      <c r="J41" s="40"/>
    </row>
    <row r="42" spans="1:16" x14ac:dyDescent="0.25">
      <c r="A42" s="30" t="s">
        <v>34</v>
      </c>
      <c r="B42" s="30">
        <v>9</v>
      </c>
      <c r="C42" s="31" t="s">
        <v>74</v>
      </c>
      <c r="D42" s="30"/>
      <c r="E42" s="32" t="s">
        <v>75</v>
      </c>
      <c r="F42" s="33" t="s">
        <v>76</v>
      </c>
      <c r="G42" s="34">
        <v>51</v>
      </c>
      <c r="H42" s="35">
        <v>0</v>
      </c>
      <c r="I42" s="36">
        <f>ROUND(G42*H42,P4)</f>
        <v>0</v>
      </c>
      <c r="J42" s="33" t="s">
        <v>50</v>
      </c>
      <c r="O42" s="37">
        <f>I42*0.21</f>
        <v>0</v>
      </c>
      <c r="P42">
        <v>3</v>
      </c>
    </row>
    <row r="43" spans="1:16" x14ac:dyDescent="0.25">
      <c r="A43" s="30" t="s">
        <v>38</v>
      </c>
      <c r="B43" s="38"/>
      <c r="E43" s="39" t="s">
        <v>39</v>
      </c>
      <c r="J43" s="40"/>
    </row>
    <row r="44" spans="1:16" ht="60" x14ac:dyDescent="0.25">
      <c r="A44" s="30" t="s">
        <v>40</v>
      </c>
      <c r="B44" s="38"/>
      <c r="E44" s="41" t="s">
        <v>77</v>
      </c>
      <c r="J44" s="40"/>
    </row>
    <row r="45" spans="1:16" ht="30" x14ac:dyDescent="0.25">
      <c r="A45" s="30" t="s">
        <v>42</v>
      </c>
      <c r="B45" s="38"/>
      <c r="E45" s="32" t="s">
        <v>78</v>
      </c>
      <c r="J45" s="40"/>
    </row>
    <row r="46" spans="1:16" x14ac:dyDescent="0.25">
      <c r="A46" s="30" t="s">
        <v>34</v>
      </c>
      <c r="B46" s="30">
        <v>10</v>
      </c>
      <c r="C46" s="31" t="s">
        <v>79</v>
      </c>
      <c r="D46" s="30" t="s">
        <v>39</v>
      </c>
      <c r="E46" s="32" t="s">
        <v>80</v>
      </c>
      <c r="F46" s="33" t="s">
        <v>76</v>
      </c>
      <c r="G46" s="34">
        <v>7.5</v>
      </c>
      <c r="H46" s="35">
        <v>0</v>
      </c>
      <c r="I46" s="36">
        <f>ROUND(G46*H46,P4)</f>
        <v>0</v>
      </c>
      <c r="J46" s="33" t="s">
        <v>50</v>
      </c>
      <c r="O46" s="37">
        <f>I46*0.21</f>
        <v>0</v>
      </c>
      <c r="P46">
        <v>3</v>
      </c>
    </row>
    <row r="47" spans="1:16" x14ac:dyDescent="0.25">
      <c r="A47" s="30" t="s">
        <v>38</v>
      </c>
      <c r="B47" s="38"/>
      <c r="E47" s="39" t="s">
        <v>39</v>
      </c>
      <c r="J47" s="40"/>
    </row>
    <row r="48" spans="1:16" x14ac:dyDescent="0.25">
      <c r="A48" s="30" t="s">
        <v>40</v>
      </c>
      <c r="B48" s="38"/>
      <c r="E48" s="41" t="s">
        <v>81</v>
      </c>
      <c r="J48" s="40"/>
    </row>
    <row r="49" spans="1:16" ht="30" x14ac:dyDescent="0.25">
      <c r="A49" s="30" t="s">
        <v>42</v>
      </c>
      <c r="B49" s="38"/>
      <c r="E49" s="32" t="s">
        <v>78</v>
      </c>
      <c r="J49" s="40"/>
    </row>
    <row r="50" spans="1:16" x14ac:dyDescent="0.25">
      <c r="A50" s="30" t="s">
        <v>34</v>
      </c>
      <c r="B50" s="30">
        <v>11</v>
      </c>
      <c r="C50" s="31" t="s">
        <v>82</v>
      </c>
      <c r="D50" s="30" t="s">
        <v>39</v>
      </c>
      <c r="E50" s="32" t="s">
        <v>83</v>
      </c>
      <c r="F50" s="33" t="s">
        <v>76</v>
      </c>
      <c r="G50" s="34">
        <v>7.5</v>
      </c>
      <c r="H50" s="35">
        <v>0</v>
      </c>
      <c r="I50" s="36">
        <f>ROUND(G50*H50,P4)</f>
        <v>0</v>
      </c>
      <c r="J50" s="33" t="s">
        <v>50</v>
      </c>
      <c r="O50" s="37">
        <f>I50*0.21</f>
        <v>0</v>
      </c>
      <c r="P50">
        <v>3</v>
      </c>
    </row>
    <row r="51" spans="1:16" x14ac:dyDescent="0.25">
      <c r="A51" s="30" t="s">
        <v>38</v>
      </c>
      <c r="B51" s="38"/>
      <c r="E51" s="39" t="s">
        <v>39</v>
      </c>
      <c r="J51" s="40"/>
    </row>
    <row r="52" spans="1:16" x14ac:dyDescent="0.25">
      <c r="A52" s="30" t="s">
        <v>40</v>
      </c>
      <c r="B52" s="38"/>
      <c r="E52" s="41" t="s">
        <v>84</v>
      </c>
      <c r="J52" s="40"/>
    </row>
    <row r="53" spans="1:16" ht="30" x14ac:dyDescent="0.25">
      <c r="A53" s="30" t="s">
        <v>42</v>
      </c>
      <c r="B53" s="38"/>
      <c r="E53" s="32" t="s">
        <v>78</v>
      </c>
      <c r="J53" s="40"/>
    </row>
    <row r="54" spans="1:16" x14ac:dyDescent="0.25">
      <c r="A54" s="24" t="s">
        <v>31</v>
      </c>
      <c r="B54" s="25"/>
      <c r="C54" s="26" t="s">
        <v>85</v>
      </c>
      <c r="D54" s="27"/>
      <c r="E54" s="24" t="s">
        <v>86</v>
      </c>
      <c r="F54" s="27"/>
      <c r="G54" s="27"/>
      <c r="H54" s="27"/>
      <c r="I54" s="28">
        <f>SUMIFS(I55:I62,A55:A62,"P")</f>
        <v>0</v>
      </c>
      <c r="J54" s="29"/>
    </row>
    <row r="55" spans="1:16" x14ac:dyDescent="0.25">
      <c r="A55" s="30" t="s">
        <v>34</v>
      </c>
      <c r="B55" s="30">
        <v>12</v>
      </c>
      <c r="C55" s="31" t="s">
        <v>87</v>
      </c>
      <c r="D55" s="30"/>
      <c r="E55" s="32" t="s">
        <v>88</v>
      </c>
      <c r="F55" s="33" t="s">
        <v>37</v>
      </c>
      <c r="G55" s="34">
        <v>1.4999999999999999E-2</v>
      </c>
      <c r="H55" s="35">
        <v>0</v>
      </c>
      <c r="I55" s="36">
        <f>ROUND(G55*H55,P4)</f>
        <v>0</v>
      </c>
      <c r="J55" s="33" t="s">
        <v>50</v>
      </c>
      <c r="O55" s="37">
        <f>I55*0.21</f>
        <v>0</v>
      </c>
      <c r="P55">
        <v>3</v>
      </c>
    </row>
    <row r="56" spans="1:16" x14ac:dyDescent="0.25">
      <c r="A56" s="30" t="s">
        <v>38</v>
      </c>
      <c r="B56" s="38"/>
      <c r="E56" s="39" t="s">
        <v>39</v>
      </c>
      <c r="J56" s="40"/>
    </row>
    <row r="57" spans="1:16" x14ac:dyDescent="0.25">
      <c r="A57" s="30" t="s">
        <v>40</v>
      </c>
      <c r="B57" s="38"/>
      <c r="E57" s="41" t="s">
        <v>89</v>
      </c>
      <c r="J57" s="40"/>
    </row>
    <row r="58" spans="1:16" ht="75" x14ac:dyDescent="0.25">
      <c r="A58" s="30" t="s">
        <v>42</v>
      </c>
      <c r="B58" s="38"/>
      <c r="E58" s="32" t="s">
        <v>90</v>
      </c>
      <c r="J58" s="40"/>
    </row>
    <row r="59" spans="1:16" ht="30" x14ac:dyDescent="0.25">
      <c r="A59" s="30" t="s">
        <v>34</v>
      </c>
      <c r="B59" s="30">
        <v>13</v>
      </c>
      <c r="C59" s="31" t="s">
        <v>91</v>
      </c>
      <c r="D59" s="30"/>
      <c r="E59" s="32" t="s">
        <v>92</v>
      </c>
      <c r="F59" s="33" t="s">
        <v>93</v>
      </c>
      <c r="G59" s="34">
        <v>135.02600000000001</v>
      </c>
      <c r="H59" s="35">
        <v>0</v>
      </c>
      <c r="I59" s="36">
        <f>ROUND(G59*H59,P4)</f>
        <v>0</v>
      </c>
      <c r="J59" s="33" t="s">
        <v>50</v>
      </c>
      <c r="O59" s="37">
        <f>I59*0.21</f>
        <v>0</v>
      </c>
      <c r="P59">
        <v>3</v>
      </c>
    </row>
    <row r="60" spans="1:16" x14ac:dyDescent="0.25">
      <c r="A60" s="30" t="s">
        <v>38</v>
      </c>
      <c r="B60" s="38"/>
      <c r="E60" s="39" t="s">
        <v>39</v>
      </c>
      <c r="J60" s="40"/>
    </row>
    <row r="61" spans="1:16" ht="105" x14ac:dyDescent="0.25">
      <c r="A61" s="30" t="s">
        <v>40</v>
      </c>
      <c r="B61" s="38"/>
      <c r="E61" s="41" t="s">
        <v>94</v>
      </c>
      <c r="J61" s="40"/>
    </row>
    <row r="62" spans="1:16" ht="120" x14ac:dyDescent="0.25">
      <c r="A62" s="30" t="s">
        <v>42</v>
      </c>
      <c r="B62" s="38"/>
      <c r="E62" s="32" t="s">
        <v>95</v>
      </c>
      <c r="J62" s="40"/>
    </row>
    <row r="63" spans="1:16" x14ac:dyDescent="0.25">
      <c r="A63" s="24" t="s">
        <v>31</v>
      </c>
      <c r="B63" s="25"/>
      <c r="C63" s="26" t="s">
        <v>96</v>
      </c>
      <c r="D63" s="27"/>
      <c r="E63" s="24" t="s">
        <v>97</v>
      </c>
      <c r="F63" s="27"/>
      <c r="G63" s="27"/>
      <c r="H63" s="27"/>
      <c r="I63" s="28">
        <f>SUMIFS(I64:I71,A64:A71,"P")</f>
        <v>0</v>
      </c>
      <c r="J63" s="29"/>
    </row>
    <row r="64" spans="1:16" x14ac:dyDescent="0.25">
      <c r="A64" s="30" t="s">
        <v>34</v>
      </c>
      <c r="B64" s="30">
        <v>14</v>
      </c>
      <c r="C64" s="31" t="s">
        <v>98</v>
      </c>
      <c r="D64" s="30" t="s">
        <v>39</v>
      </c>
      <c r="E64" s="32" t="s">
        <v>99</v>
      </c>
      <c r="F64" s="33" t="s">
        <v>37</v>
      </c>
      <c r="G64" s="34">
        <v>0.20699999999999999</v>
      </c>
      <c r="H64" s="35">
        <v>0</v>
      </c>
      <c r="I64" s="36">
        <f>ROUND(G64*H64,P4)</f>
        <v>0</v>
      </c>
      <c r="J64" s="33" t="s">
        <v>50</v>
      </c>
      <c r="O64" s="37">
        <f>I64*0.21</f>
        <v>0</v>
      </c>
      <c r="P64">
        <v>3</v>
      </c>
    </row>
    <row r="65" spans="1:16" x14ac:dyDescent="0.25">
      <c r="A65" s="30" t="s">
        <v>38</v>
      </c>
      <c r="B65" s="38"/>
      <c r="E65" s="39" t="s">
        <v>39</v>
      </c>
      <c r="J65" s="40"/>
    </row>
    <row r="66" spans="1:16" ht="30" x14ac:dyDescent="0.25">
      <c r="A66" s="30" t="s">
        <v>40</v>
      </c>
      <c r="B66" s="38"/>
      <c r="E66" s="41" t="s">
        <v>100</v>
      </c>
      <c r="J66" s="40"/>
    </row>
    <row r="67" spans="1:16" ht="409.5" x14ac:dyDescent="0.25">
      <c r="A67" s="30" t="s">
        <v>42</v>
      </c>
      <c r="B67" s="38"/>
      <c r="E67" s="32" t="s">
        <v>101</v>
      </c>
      <c r="J67" s="40"/>
    </row>
    <row r="68" spans="1:16" x14ac:dyDescent="0.25">
      <c r="A68" s="30" t="s">
        <v>34</v>
      </c>
      <c r="B68" s="30">
        <v>15</v>
      </c>
      <c r="C68" s="31" t="s">
        <v>102</v>
      </c>
      <c r="D68" s="30" t="s">
        <v>39</v>
      </c>
      <c r="E68" s="32" t="s">
        <v>103</v>
      </c>
      <c r="F68" s="33" t="s">
        <v>104</v>
      </c>
      <c r="G68" s="34">
        <v>5.1999999999999998E-2</v>
      </c>
      <c r="H68" s="35">
        <v>0</v>
      </c>
      <c r="I68" s="36">
        <f>ROUND(G68*H68,P4)</f>
        <v>0</v>
      </c>
      <c r="J68" s="33" t="s">
        <v>50</v>
      </c>
      <c r="O68" s="37">
        <f>I68*0.21</f>
        <v>0</v>
      </c>
      <c r="P68">
        <v>3</v>
      </c>
    </row>
    <row r="69" spans="1:16" x14ac:dyDescent="0.25">
      <c r="A69" s="30" t="s">
        <v>38</v>
      </c>
      <c r="B69" s="38"/>
      <c r="E69" s="39" t="s">
        <v>39</v>
      </c>
      <c r="J69" s="40"/>
    </row>
    <row r="70" spans="1:16" x14ac:dyDescent="0.25">
      <c r="A70" s="30" t="s">
        <v>40</v>
      </c>
      <c r="B70" s="38"/>
      <c r="E70" s="41" t="s">
        <v>105</v>
      </c>
      <c r="J70" s="40"/>
    </row>
    <row r="71" spans="1:16" ht="300" x14ac:dyDescent="0.25">
      <c r="A71" s="30" t="s">
        <v>42</v>
      </c>
      <c r="B71" s="38"/>
      <c r="E71" s="32" t="s">
        <v>106</v>
      </c>
      <c r="J71" s="40"/>
    </row>
    <row r="72" spans="1:16" x14ac:dyDescent="0.25">
      <c r="A72" s="24" t="s">
        <v>31</v>
      </c>
      <c r="B72" s="25"/>
      <c r="C72" s="26" t="s">
        <v>107</v>
      </c>
      <c r="D72" s="27"/>
      <c r="E72" s="24" t="s">
        <v>108</v>
      </c>
      <c r="F72" s="27"/>
      <c r="G72" s="27"/>
      <c r="H72" s="27"/>
      <c r="I72" s="28">
        <f>SUMIFS(I73:I76,A73:A76,"P")</f>
        <v>0</v>
      </c>
      <c r="J72" s="29"/>
    </row>
    <row r="73" spans="1:16" x14ac:dyDescent="0.25">
      <c r="A73" s="30" t="s">
        <v>34</v>
      </c>
      <c r="B73" s="30">
        <v>16</v>
      </c>
      <c r="C73" s="31" t="s">
        <v>109</v>
      </c>
      <c r="D73" s="30"/>
      <c r="E73" s="32" t="s">
        <v>110</v>
      </c>
      <c r="F73" s="33" t="s">
        <v>37</v>
      </c>
      <c r="G73" s="34">
        <v>1.7749999999999999</v>
      </c>
      <c r="H73" s="35">
        <v>0</v>
      </c>
      <c r="I73" s="36">
        <f>ROUND(G73*H73,P4)</f>
        <v>0</v>
      </c>
      <c r="J73" s="33" t="s">
        <v>50</v>
      </c>
      <c r="O73" s="37">
        <f>I73*0.21</f>
        <v>0</v>
      </c>
      <c r="P73">
        <v>3</v>
      </c>
    </row>
    <row r="74" spans="1:16" x14ac:dyDescent="0.25">
      <c r="A74" s="30" t="s">
        <v>38</v>
      </c>
      <c r="B74" s="38"/>
      <c r="E74" s="39" t="s">
        <v>39</v>
      </c>
      <c r="J74" s="40"/>
    </row>
    <row r="75" spans="1:16" ht="150" x14ac:dyDescent="0.25">
      <c r="A75" s="30" t="s">
        <v>40</v>
      </c>
      <c r="B75" s="38"/>
      <c r="E75" s="41" t="s">
        <v>111</v>
      </c>
      <c r="J75" s="40"/>
    </row>
    <row r="76" spans="1:16" ht="45" x14ac:dyDescent="0.25">
      <c r="A76" s="30" t="s">
        <v>42</v>
      </c>
      <c r="B76" s="38"/>
      <c r="E76" s="32" t="s">
        <v>112</v>
      </c>
      <c r="J76" s="40"/>
    </row>
    <row r="77" spans="1:16" x14ac:dyDescent="0.25">
      <c r="A77" s="24" t="s">
        <v>31</v>
      </c>
      <c r="B77" s="25"/>
      <c r="C77" s="26" t="s">
        <v>113</v>
      </c>
      <c r="D77" s="27"/>
      <c r="E77" s="24" t="s">
        <v>114</v>
      </c>
      <c r="F77" s="27"/>
      <c r="G77" s="27"/>
      <c r="H77" s="27"/>
      <c r="I77" s="28">
        <f>SUMIFS(I78:I81,A78:A81,"P")</f>
        <v>0</v>
      </c>
      <c r="J77" s="29"/>
    </row>
    <row r="78" spans="1:16" x14ac:dyDescent="0.25">
      <c r="A78" s="30" t="s">
        <v>34</v>
      </c>
      <c r="B78" s="30">
        <v>17</v>
      </c>
      <c r="C78" s="31" t="s">
        <v>115</v>
      </c>
      <c r="D78" s="30"/>
      <c r="E78" s="32" t="s">
        <v>116</v>
      </c>
      <c r="F78" s="33" t="s">
        <v>37</v>
      </c>
      <c r="G78" s="34">
        <v>1.133</v>
      </c>
      <c r="H78" s="35">
        <v>0</v>
      </c>
      <c r="I78" s="36">
        <f>ROUND(G78*H78,P4)</f>
        <v>0</v>
      </c>
      <c r="J78" s="33" t="s">
        <v>50</v>
      </c>
      <c r="O78" s="37">
        <f>I78*0.21</f>
        <v>0</v>
      </c>
      <c r="P78">
        <v>3</v>
      </c>
    </row>
    <row r="79" spans="1:16" x14ac:dyDescent="0.25">
      <c r="A79" s="30" t="s">
        <v>38</v>
      </c>
      <c r="B79" s="38"/>
      <c r="E79" s="39" t="s">
        <v>39</v>
      </c>
      <c r="J79" s="40"/>
    </row>
    <row r="80" spans="1:16" ht="75" x14ac:dyDescent="0.25">
      <c r="A80" s="30" t="s">
        <v>40</v>
      </c>
      <c r="B80" s="38"/>
      <c r="E80" s="41" t="s">
        <v>117</v>
      </c>
      <c r="J80" s="40"/>
    </row>
    <row r="81" spans="1:16" ht="165" x14ac:dyDescent="0.25">
      <c r="A81" s="30" t="s">
        <v>42</v>
      </c>
      <c r="B81" s="38"/>
      <c r="E81" s="32" t="s">
        <v>118</v>
      </c>
      <c r="J81" s="40"/>
    </row>
    <row r="82" spans="1:16" x14ac:dyDescent="0.25">
      <c r="A82" s="24" t="s">
        <v>31</v>
      </c>
      <c r="B82" s="25"/>
      <c r="C82" s="26" t="s">
        <v>119</v>
      </c>
      <c r="D82" s="27"/>
      <c r="E82" s="24" t="s">
        <v>120</v>
      </c>
      <c r="F82" s="27"/>
      <c r="G82" s="27"/>
      <c r="H82" s="27"/>
      <c r="I82" s="28">
        <f>SUMIFS(I83:I86,A83:A86,"P")</f>
        <v>0</v>
      </c>
      <c r="J82" s="29"/>
    </row>
    <row r="83" spans="1:16" ht="30" x14ac:dyDescent="0.25">
      <c r="A83" s="30" t="s">
        <v>34</v>
      </c>
      <c r="B83" s="30">
        <v>18</v>
      </c>
      <c r="C83" s="31" t="s">
        <v>121</v>
      </c>
      <c r="D83" s="30" t="s">
        <v>39</v>
      </c>
      <c r="E83" s="32" t="s">
        <v>122</v>
      </c>
      <c r="F83" s="33" t="s">
        <v>123</v>
      </c>
      <c r="G83" s="34">
        <v>5.67</v>
      </c>
      <c r="H83" s="35">
        <v>0</v>
      </c>
      <c r="I83" s="36">
        <f>ROUND(G83*H83,P4)</f>
        <v>0</v>
      </c>
      <c r="J83" s="33" t="s">
        <v>50</v>
      </c>
      <c r="O83" s="37">
        <f>I83*0.21</f>
        <v>0</v>
      </c>
      <c r="P83">
        <v>3</v>
      </c>
    </row>
    <row r="84" spans="1:16" x14ac:dyDescent="0.25">
      <c r="A84" s="30" t="s">
        <v>38</v>
      </c>
      <c r="B84" s="38"/>
      <c r="E84" s="39" t="s">
        <v>39</v>
      </c>
      <c r="J84" s="40"/>
    </row>
    <row r="85" spans="1:16" x14ac:dyDescent="0.25">
      <c r="A85" s="30" t="s">
        <v>40</v>
      </c>
      <c r="B85" s="38"/>
      <c r="E85" s="41" t="s">
        <v>124</v>
      </c>
      <c r="J85" s="40"/>
    </row>
    <row r="86" spans="1:16" ht="90" x14ac:dyDescent="0.25">
      <c r="A86" s="30" t="s">
        <v>42</v>
      </c>
      <c r="B86" s="38"/>
      <c r="E86" s="32" t="s">
        <v>125</v>
      </c>
      <c r="J86" s="40"/>
    </row>
    <row r="87" spans="1:16" x14ac:dyDescent="0.25">
      <c r="A87" s="24" t="s">
        <v>31</v>
      </c>
      <c r="B87" s="25"/>
      <c r="C87" s="26" t="s">
        <v>126</v>
      </c>
      <c r="D87" s="27"/>
      <c r="E87" s="24" t="s">
        <v>127</v>
      </c>
      <c r="F87" s="27"/>
      <c r="G87" s="27"/>
      <c r="H87" s="27"/>
      <c r="I87" s="28">
        <f>SUMIFS(I88:I99,A88:A99,"P")</f>
        <v>0</v>
      </c>
      <c r="J87" s="29"/>
    </row>
    <row r="88" spans="1:16" x14ac:dyDescent="0.25">
      <c r="A88" s="30" t="s">
        <v>34</v>
      </c>
      <c r="B88" s="30">
        <v>19</v>
      </c>
      <c r="C88" s="31" t="s">
        <v>128</v>
      </c>
      <c r="D88" s="30"/>
      <c r="E88" s="32" t="s">
        <v>129</v>
      </c>
      <c r="F88" s="33" t="s">
        <v>123</v>
      </c>
      <c r="G88" s="34">
        <v>13.795</v>
      </c>
      <c r="H88" s="35">
        <v>0</v>
      </c>
      <c r="I88" s="36">
        <f>ROUND(G88*H88,P4)</f>
        <v>0</v>
      </c>
      <c r="J88" s="33" t="s">
        <v>50</v>
      </c>
      <c r="O88" s="37">
        <f>I88*0.21</f>
        <v>0</v>
      </c>
      <c r="P88">
        <v>3</v>
      </c>
    </row>
    <row r="89" spans="1:16" x14ac:dyDescent="0.25">
      <c r="A89" s="30" t="s">
        <v>38</v>
      </c>
      <c r="B89" s="38"/>
      <c r="E89" s="32" t="s">
        <v>130</v>
      </c>
      <c r="J89" s="40"/>
    </row>
    <row r="90" spans="1:16" ht="45" x14ac:dyDescent="0.25">
      <c r="A90" s="30" t="s">
        <v>40</v>
      </c>
      <c r="B90" s="38"/>
      <c r="E90" s="41" t="s">
        <v>131</v>
      </c>
      <c r="J90" s="40"/>
    </row>
    <row r="91" spans="1:16" ht="300" x14ac:dyDescent="0.25">
      <c r="A91" s="30" t="s">
        <v>42</v>
      </c>
      <c r="B91" s="38"/>
      <c r="E91" s="32" t="s">
        <v>132</v>
      </c>
      <c r="J91" s="40"/>
    </row>
    <row r="92" spans="1:16" x14ac:dyDescent="0.25">
      <c r="A92" s="30" t="s">
        <v>34</v>
      </c>
      <c r="B92" s="30">
        <v>20</v>
      </c>
      <c r="C92" s="31" t="s">
        <v>133</v>
      </c>
      <c r="D92" s="30" t="s">
        <v>39</v>
      </c>
      <c r="E92" s="32" t="s">
        <v>134</v>
      </c>
      <c r="F92" s="33" t="s">
        <v>123</v>
      </c>
      <c r="G92" s="34">
        <v>27.972000000000001</v>
      </c>
      <c r="H92" s="35">
        <v>0</v>
      </c>
      <c r="I92" s="36">
        <f>ROUND(G92*H92,P4)</f>
        <v>0</v>
      </c>
      <c r="J92" s="33" t="s">
        <v>50</v>
      </c>
      <c r="O92" s="37">
        <f>I92*0.21</f>
        <v>0</v>
      </c>
      <c r="P92">
        <v>3</v>
      </c>
    </row>
    <row r="93" spans="1:16" x14ac:dyDescent="0.25">
      <c r="A93" s="30" t="s">
        <v>38</v>
      </c>
      <c r="B93" s="38"/>
      <c r="E93" s="39" t="s">
        <v>39</v>
      </c>
      <c r="J93" s="40"/>
    </row>
    <row r="94" spans="1:16" ht="45" x14ac:dyDescent="0.25">
      <c r="A94" s="30" t="s">
        <v>40</v>
      </c>
      <c r="B94" s="38"/>
      <c r="E94" s="41" t="s">
        <v>135</v>
      </c>
      <c r="J94" s="40"/>
    </row>
    <row r="95" spans="1:16" ht="60" x14ac:dyDescent="0.25">
      <c r="A95" s="30" t="s">
        <v>42</v>
      </c>
      <c r="B95" s="38"/>
      <c r="E95" s="32" t="s">
        <v>136</v>
      </c>
      <c r="J95" s="40"/>
    </row>
    <row r="96" spans="1:16" x14ac:dyDescent="0.25">
      <c r="A96" s="30" t="s">
        <v>34</v>
      </c>
      <c r="B96" s="30">
        <v>21</v>
      </c>
      <c r="C96" s="31" t="s">
        <v>137</v>
      </c>
      <c r="D96" s="30" t="s">
        <v>39</v>
      </c>
      <c r="E96" s="32" t="s">
        <v>138</v>
      </c>
      <c r="F96" s="33" t="s">
        <v>123</v>
      </c>
      <c r="G96" s="34">
        <v>9.4499999999999993</v>
      </c>
      <c r="H96" s="35">
        <v>0</v>
      </c>
      <c r="I96" s="36">
        <f>ROUND(G96*H96,P4)</f>
        <v>0</v>
      </c>
      <c r="J96" s="33" t="s">
        <v>50</v>
      </c>
      <c r="O96" s="37">
        <f>I96*0.21</f>
        <v>0</v>
      </c>
      <c r="P96">
        <v>3</v>
      </c>
    </row>
    <row r="97" spans="1:16" x14ac:dyDescent="0.25">
      <c r="A97" s="30" t="s">
        <v>38</v>
      </c>
      <c r="B97" s="38"/>
      <c r="E97" s="39" t="s">
        <v>39</v>
      </c>
      <c r="J97" s="40"/>
    </row>
    <row r="98" spans="1:16" x14ac:dyDescent="0.25">
      <c r="A98" s="30" t="s">
        <v>40</v>
      </c>
      <c r="B98" s="38"/>
      <c r="E98" s="41" t="s">
        <v>139</v>
      </c>
      <c r="J98" s="40"/>
    </row>
    <row r="99" spans="1:16" ht="60" x14ac:dyDescent="0.25">
      <c r="A99" s="30" t="s">
        <v>42</v>
      </c>
      <c r="B99" s="38"/>
      <c r="E99" s="32" t="s">
        <v>136</v>
      </c>
      <c r="J99" s="40"/>
    </row>
    <row r="100" spans="1:16" x14ac:dyDescent="0.25">
      <c r="A100" s="24" t="s">
        <v>31</v>
      </c>
      <c r="B100" s="25"/>
      <c r="C100" s="26" t="s">
        <v>140</v>
      </c>
      <c r="D100" s="27"/>
      <c r="E100" s="24" t="s">
        <v>141</v>
      </c>
      <c r="F100" s="27"/>
      <c r="G100" s="27"/>
      <c r="H100" s="27"/>
      <c r="I100" s="28">
        <f>SUMIFS(I101:I172,A101:A172,"P")</f>
        <v>0</v>
      </c>
      <c r="J100" s="29"/>
    </row>
    <row r="101" spans="1:16" ht="30" x14ac:dyDescent="0.25">
      <c r="A101" s="30" t="s">
        <v>34</v>
      </c>
      <c r="B101" s="30">
        <v>22</v>
      </c>
      <c r="C101" s="31" t="s">
        <v>142</v>
      </c>
      <c r="D101" s="30"/>
      <c r="E101" s="32" t="s">
        <v>143</v>
      </c>
      <c r="F101" s="33" t="s">
        <v>76</v>
      </c>
      <c r="G101" s="34">
        <v>16</v>
      </c>
      <c r="H101" s="35">
        <v>0</v>
      </c>
      <c r="I101" s="36">
        <f>ROUND(G101*H101,P4)</f>
        <v>0</v>
      </c>
      <c r="J101" s="33" t="s">
        <v>50</v>
      </c>
      <c r="O101" s="37">
        <f>I101*0.21</f>
        <v>0</v>
      </c>
      <c r="P101">
        <v>3</v>
      </c>
    </row>
    <row r="102" spans="1:16" x14ac:dyDescent="0.25">
      <c r="A102" s="30" t="s">
        <v>38</v>
      </c>
      <c r="B102" s="38"/>
      <c r="E102" s="39" t="s">
        <v>39</v>
      </c>
      <c r="J102" s="40"/>
    </row>
    <row r="103" spans="1:16" x14ac:dyDescent="0.25">
      <c r="A103" s="30" t="s">
        <v>40</v>
      </c>
      <c r="B103" s="38"/>
      <c r="E103" s="41" t="s">
        <v>144</v>
      </c>
      <c r="J103" s="40"/>
    </row>
    <row r="104" spans="1:16" ht="105" x14ac:dyDescent="0.25">
      <c r="A104" s="30" t="s">
        <v>42</v>
      </c>
      <c r="B104" s="38"/>
      <c r="E104" s="32" t="s">
        <v>145</v>
      </c>
      <c r="J104" s="40"/>
    </row>
    <row r="105" spans="1:16" ht="30" x14ac:dyDescent="0.25">
      <c r="A105" s="30" t="s">
        <v>34</v>
      </c>
      <c r="B105" s="30">
        <v>23</v>
      </c>
      <c r="C105" s="31" t="s">
        <v>146</v>
      </c>
      <c r="D105" s="30"/>
      <c r="E105" s="32" t="s">
        <v>147</v>
      </c>
      <c r="F105" s="33" t="s">
        <v>76</v>
      </c>
      <c r="G105" s="34">
        <v>16</v>
      </c>
      <c r="H105" s="35">
        <v>0</v>
      </c>
      <c r="I105" s="36">
        <f>ROUND(G105*H105,P4)</f>
        <v>0</v>
      </c>
      <c r="J105" s="33" t="s">
        <v>50</v>
      </c>
      <c r="O105" s="37">
        <f>I105*0.21</f>
        <v>0</v>
      </c>
      <c r="P105">
        <v>3</v>
      </c>
    </row>
    <row r="106" spans="1:16" x14ac:dyDescent="0.25">
      <c r="A106" s="30" t="s">
        <v>38</v>
      </c>
      <c r="B106" s="38"/>
      <c r="E106" s="39" t="s">
        <v>39</v>
      </c>
      <c r="J106" s="40"/>
    </row>
    <row r="107" spans="1:16" x14ac:dyDescent="0.25">
      <c r="A107" s="30" t="s">
        <v>40</v>
      </c>
      <c r="B107" s="38"/>
      <c r="E107" s="41" t="s">
        <v>148</v>
      </c>
      <c r="J107" s="40"/>
    </row>
    <row r="108" spans="1:16" ht="45" x14ac:dyDescent="0.25">
      <c r="A108" s="30" t="s">
        <v>42</v>
      </c>
      <c r="B108" s="38"/>
      <c r="E108" s="32" t="s">
        <v>149</v>
      </c>
      <c r="J108" s="40"/>
    </row>
    <row r="109" spans="1:16" x14ac:dyDescent="0.25">
      <c r="A109" s="30" t="s">
        <v>34</v>
      </c>
      <c r="B109" s="30">
        <v>24</v>
      </c>
      <c r="C109" s="31" t="s">
        <v>150</v>
      </c>
      <c r="D109" s="30"/>
      <c r="E109" s="32" t="s">
        <v>151</v>
      </c>
      <c r="F109" s="33" t="s">
        <v>76</v>
      </c>
      <c r="G109" s="34">
        <v>39.64</v>
      </c>
      <c r="H109" s="35">
        <v>0</v>
      </c>
      <c r="I109" s="36">
        <f>ROUND(G109*H109,P4)</f>
        <v>0</v>
      </c>
      <c r="J109" s="33" t="s">
        <v>50</v>
      </c>
      <c r="O109" s="37">
        <f>I109*0.21</f>
        <v>0</v>
      </c>
      <c r="P109">
        <v>3</v>
      </c>
    </row>
    <row r="110" spans="1:16" x14ac:dyDescent="0.25">
      <c r="A110" s="30" t="s">
        <v>38</v>
      </c>
      <c r="B110" s="38"/>
      <c r="E110" s="39" t="s">
        <v>39</v>
      </c>
      <c r="J110" s="40"/>
    </row>
    <row r="111" spans="1:16" ht="45" x14ac:dyDescent="0.25">
      <c r="A111" s="30" t="s">
        <v>40</v>
      </c>
      <c r="B111" s="38"/>
      <c r="E111" s="41" t="s">
        <v>152</v>
      </c>
      <c r="J111" s="40"/>
    </row>
    <row r="112" spans="1:16" ht="30" x14ac:dyDescent="0.25">
      <c r="A112" s="30" t="s">
        <v>42</v>
      </c>
      <c r="B112" s="38"/>
      <c r="E112" s="32" t="s">
        <v>153</v>
      </c>
      <c r="J112" s="40"/>
    </row>
    <row r="113" spans="1:16" x14ac:dyDescent="0.25">
      <c r="A113" s="30" t="s">
        <v>34</v>
      </c>
      <c r="B113" s="30">
        <v>25</v>
      </c>
      <c r="C113" s="31" t="s">
        <v>154</v>
      </c>
      <c r="D113" s="30" t="s">
        <v>39</v>
      </c>
      <c r="E113" s="32" t="s">
        <v>155</v>
      </c>
      <c r="F113" s="33" t="s">
        <v>123</v>
      </c>
      <c r="G113" s="34">
        <v>0.35899999999999999</v>
      </c>
      <c r="H113" s="35">
        <v>0</v>
      </c>
      <c r="I113" s="36">
        <f>ROUND(G113*H113,P4)</f>
        <v>0</v>
      </c>
      <c r="J113" s="33" t="s">
        <v>50</v>
      </c>
      <c r="O113" s="37">
        <f>I113*0.21</f>
        <v>0</v>
      </c>
      <c r="P113">
        <v>3</v>
      </c>
    </row>
    <row r="114" spans="1:16" x14ac:dyDescent="0.25">
      <c r="A114" s="30" t="s">
        <v>38</v>
      </c>
      <c r="B114" s="38"/>
      <c r="E114" s="39" t="s">
        <v>39</v>
      </c>
      <c r="J114" s="40"/>
    </row>
    <row r="115" spans="1:16" x14ac:dyDescent="0.25">
      <c r="A115" s="30" t="s">
        <v>40</v>
      </c>
      <c r="B115" s="38"/>
      <c r="E115" s="41" t="s">
        <v>156</v>
      </c>
      <c r="J115" s="40"/>
    </row>
    <row r="116" spans="1:16" ht="30" x14ac:dyDescent="0.25">
      <c r="A116" s="30" t="s">
        <v>42</v>
      </c>
      <c r="B116" s="38"/>
      <c r="E116" s="32" t="s">
        <v>157</v>
      </c>
      <c r="J116" s="40"/>
    </row>
    <row r="117" spans="1:16" x14ac:dyDescent="0.25">
      <c r="A117" s="30" t="s">
        <v>34</v>
      </c>
      <c r="B117" s="30">
        <v>26</v>
      </c>
      <c r="C117" s="31" t="s">
        <v>158</v>
      </c>
      <c r="D117" s="30"/>
      <c r="E117" s="32" t="s">
        <v>159</v>
      </c>
      <c r="F117" s="33" t="s">
        <v>76</v>
      </c>
      <c r="G117" s="34">
        <v>51</v>
      </c>
      <c r="H117" s="35">
        <v>0</v>
      </c>
      <c r="I117" s="36">
        <f>ROUND(G117*H117,P4)</f>
        <v>0</v>
      </c>
      <c r="J117" s="33" t="s">
        <v>50</v>
      </c>
      <c r="O117" s="37">
        <f>I117*0.21</f>
        <v>0</v>
      </c>
      <c r="P117">
        <v>3</v>
      </c>
    </row>
    <row r="118" spans="1:16" x14ac:dyDescent="0.25">
      <c r="A118" s="30" t="s">
        <v>38</v>
      </c>
      <c r="B118" s="38"/>
      <c r="E118" s="39" t="s">
        <v>39</v>
      </c>
      <c r="J118" s="40"/>
    </row>
    <row r="119" spans="1:16" ht="60" x14ac:dyDescent="0.25">
      <c r="A119" s="30" t="s">
        <v>40</v>
      </c>
      <c r="B119" s="38"/>
      <c r="E119" s="41" t="s">
        <v>77</v>
      </c>
      <c r="J119" s="40"/>
    </row>
    <row r="120" spans="1:16" ht="45" x14ac:dyDescent="0.25">
      <c r="A120" s="30" t="s">
        <v>42</v>
      </c>
      <c r="B120" s="38"/>
      <c r="E120" s="32" t="s">
        <v>160</v>
      </c>
      <c r="J120" s="40"/>
    </row>
    <row r="121" spans="1:16" x14ac:dyDescent="0.25">
      <c r="A121" s="30" t="s">
        <v>34</v>
      </c>
      <c r="B121" s="30">
        <v>27</v>
      </c>
      <c r="C121" s="31" t="s">
        <v>161</v>
      </c>
      <c r="D121" s="30" t="s">
        <v>39</v>
      </c>
      <c r="E121" s="32" t="s">
        <v>162</v>
      </c>
      <c r="F121" s="33" t="s">
        <v>76</v>
      </c>
      <c r="G121" s="34">
        <v>7.5</v>
      </c>
      <c r="H121" s="35">
        <v>0</v>
      </c>
      <c r="I121" s="36">
        <f>ROUND(G121*H121,P4)</f>
        <v>0</v>
      </c>
      <c r="J121" s="33" t="s">
        <v>50</v>
      </c>
      <c r="O121" s="37">
        <f>I121*0.21</f>
        <v>0</v>
      </c>
      <c r="P121">
        <v>3</v>
      </c>
    </row>
    <row r="122" spans="1:16" x14ac:dyDescent="0.25">
      <c r="A122" s="30" t="s">
        <v>38</v>
      </c>
      <c r="B122" s="38"/>
      <c r="E122" s="39" t="s">
        <v>39</v>
      </c>
      <c r="J122" s="40"/>
    </row>
    <row r="123" spans="1:16" x14ac:dyDescent="0.25">
      <c r="A123" s="30" t="s">
        <v>40</v>
      </c>
      <c r="B123" s="38"/>
      <c r="E123" s="41" t="s">
        <v>81</v>
      </c>
      <c r="J123" s="40"/>
    </row>
    <row r="124" spans="1:16" ht="45" x14ac:dyDescent="0.25">
      <c r="A124" s="30" t="s">
        <v>42</v>
      </c>
      <c r="B124" s="38"/>
      <c r="E124" s="32" t="s">
        <v>160</v>
      </c>
      <c r="J124" s="40"/>
    </row>
    <row r="125" spans="1:16" x14ac:dyDescent="0.25">
      <c r="A125" s="30" t="s">
        <v>34</v>
      </c>
      <c r="B125" s="30">
        <v>28</v>
      </c>
      <c r="C125" s="31" t="s">
        <v>163</v>
      </c>
      <c r="D125" s="30" t="s">
        <v>39</v>
      </c>
      <c r="E125" s="32" t="s">
        <v>164</v>
      </c>
      <c r="F125" s="33" t="s">
        <v>76</v>
      </c>
      <c r="G125" s="34">
        <v>7.5</v>
      </c>
      <c r="H125" s="35">
        <v>0</v>
      </c>
      <c r="I125" s="36">
        <f>ROUND(G125*H125,P4)</f>
        <v>0</v>
      </c>
      <c r="J125" s="33" t="s">
        <v>50</v>
      </c>
      <c r="O125" s="37">
        <f>I125*0.21</f>
        <v>0</v>
      </c>
      <c r="P125">
        <v>3</v>
      </c>
    </row>
    <row r="126" spans="1:16" x14ac:dyDescent="0.25">
      <c r="A126" s="30" t="s">
        <v>38</v>
      </c>
      <c r="B126" s="38"/>
      <c r="E126" s="39" t="s">
        <v>39</v>
      </c>
      <c r="J126" s="40"/>
    </row>
    <row r="127" spans="1:16" x14ac:dyDescent="0.25">
      <c r="A127" s="30" t="s">
        <v>40</v>
      </c>
      <c r="B127" s="38"/>
      <c r="E127" s="41" t="s">
        <v>84</v>
      </c>
      <c r="J127" s="40"/>
    </row>
    <row r="128" spans="1:16" ht="45" x14ac:dyDescent="0.25">
      <c r="A128" s="30" t="s">
        <v>42</v>
      </c>
      <c r="B128" s="38"/>
      <c r="E128" s="32" t="s">
        <v>160</v>
      </c>
      <c r="J128" s="40"/>
    </row>
    <row r="129" spans="1:16" ht="30" x14ac:dyDescent="0.25">
      <c r="A129" s="30" t="s">
        <v>34</v>
      </c>
      <c r="B129" s="30">
        <v>29</v>
      </c>
      <c r="C129" s="31" t="s">
        <v>165</v>
      </c>
      <c r="D129" s="30" t="s">
        <v>39</v>
      </c>
      <c r="E129" s="32" t="s">
        <v>166</v>
      </c>
      <c r="F129" s="33" t="s">
        <v>76</v>
      </c>
      <c r="G129" s="34">
        <v>126.88</v>
      </c>
      <c r="H129" s="35">
        <v>0</v>
      </c>
      <c r="I129" s="36">
        <f>ROUND(G129*H129,P4)</f>
        <v>0</v>
      </c>
      <c r="J129" s="33" t="s">
        <v>50</v>
      </c>
      <c r="O129" s="37">
        <f>I129*0.21</f>
        <v>0</v>
      </c>
      <c r="P129">
        <v>3</v>
      </c>
    </row>
    <row r="130" spans="1:16" x14ac:dyDescent="0.25">
      <c r="A130" s="30" t="s">
        <v>38</v>
      </c>
      <c r="B130" s="38"/>
      <c r="E130" s="39" t="s">
        <v>39</v>
      </c>
      <c r="J130" s="40"/>
    </row>
    <row r="131" spans="1:16" ht="60" x14ac:dyDescent="0.25">
      <c r="A131" s="30" t="s">
        <v>40</v>
      </c>
      <c r="B131" s="38"/>
      <c r="E131" s="41" t="s">
        <v>167</v>
      </c>
      <c r="J131" s="40"/>
    </row>
    <row r="132" spans="1:16" ht="45" x14ac:dyDescent="0.25">
      <c r="A132" s="30" t="s">
        <v>42</v>
      </c>
      <c r="B132" s="38"/>
      <c r="E132" s="32" t="s">
        <v>160</v>
      </c>
      <c r="J132" s="40"/>
    </row>
    <row r="133" spans="1:16" x14ac:dyDescent="0.25">
      <c r="A133" s="30" t="s">
        <v>34</v>
      </c>
      <c r="B133" s="30">
        <v>30</v>
      </c>
      <c r="C133" s="31" t="s">
        <v>168</v>
      </c>
      <c r="D133" s="30"/>
      <c r="E133" s="32" t="s">
        <v>169</v>
      </c>
      <c r="F133" s="33" t="s">
        <v>76</v>
      </c>
      <c r="G133" s="34">
        <v>8.9</v>
      </c>
      <c r="H133" s="35">
        <v>0</v>
      </c>
      <c r="I133" s="36">
        <f>ROUND(G133*H133,P4)</f>
        <v>0</v>
      </c>
      <c r="J133" s="33" t="s">
        <v>50</v>
      </c>
      <c r="O133" s="37">
        <f>I133*0.21</f>
        <v>0</v>
      </c>
      <c r="P133">
        <v>3</v>
      </c>
    </row>
    <row r="134" spans="1:16" x14ac:dyDescent="0.25">
      <c r="A134" s="30" t="s">
        <v>38</v>
      </c>
      <c r="B134" s="38"/>
      <c r="E134" s="32" t="s">
        <v>170</v>
      </c>
      <c r="J134" s="40"/>
    </row>
    <row r="135" spans="1:16" ht="30" x14ac:dyDescent="0.25">
      <c r="A135" s="30" t="s">
        <v>40</v>
      </c>
      <c r="B135" s="38"/>
      <c r="E135" s="41" t="s">
        <v>171</v>
      </c>
      <c r="J135" s="40"/>
    </row>
    <row r="136" spans="1:16" ht="390" x14ac:dyDescent="0.25">
      <c r="A136" s="30" t="s">
        <v>42</v>
      </c>
      <c r="B136" s="38"/>
      <c r="E136" s="32" t="s">
        <v>172</v>
      </c>
      <c r="J136" s="40"/>
    </row>
    <row r="137" spans="1:16" ht="30" x14ac:dyDescent="0.25">
      <c r="A137" s="30" t="s">
        <v>34</v>
      </c>
      <c r="B137" s="30">
        <v>31</v>
      </c>
      <c r="C137" s="31" t="s">
        <v>173</v>
      </c>
      <c r="D137" s="30"/>
      <c r="E137" s="32" t="s">
        <v>174</v>
      </c>
      <c r="F137" s="33" t="s">
        <v>76</v>
      </c>
      <c r="G137" s="34">
        <v>8.9</v>
      </c>
      <c r="H137" s="35">
        <v>0</v>
      </c>
      <c r="I137" s="36">
        <f>ROUND(G137*H137,P4)</f>
        <v>0</v>
      </c>
      <c r="J137" s="30"/>
      <c r="O137" s="37">
        <f>I137*0.21</f>
        <v>0</v>
      </c>
      <c r="P137">
        <v>3</v>
      </c>
    </row>
    <row r="138" spans="1:16" ht="30" x14ac:dyDescent="0.25">
      <c r="A138" s="30" t="s">
        <v>38</v>
      </c>
      <c r="B138" s="38"/>
      <c r="E138" s="32" t="s">
        <v>175</v>
      </c>
      <c r="J138" s="40"/>
    </row>
    <row r="139" spans="1:16" x14ac:dyDescent="0.25">
      <c r="A139" s="30" t="s">
        <v>40</v>
      </c>
      <c r="B139" s="38"/>
      <c r="E139" s="41" t="s">
        <v>176</v>
      </c>
      <c r="J139" s="40"/>
    </row>
    <row r="140" spans="1:16" ht="390" x14ac:dyDescent="0.25">
      <c r="A140" s="30" t="s">
        <v>42</v>
      </c>
      <c r="B140" s="38"/>
      <c r="E140" s="32" t="s">
        <v>172</v>
      </c>
      <c r="J140" s="40"/>
    </row>
    <row r="141" spans="1:16" x14ac:dyDescent="0.25">
      <c r="A141" s="30" t="s">
        <v>34</v>
      </c>
      <c r="B141" s="30">
        <v>32</v>
      </c>
      <c r="C141" s="31" t="s">
        <v>177</v>
      </c>
      <c r="D141" s="30"/>
      <c r="E141" s="32" t="s">
        <v>178</v>
      </c>
      <c r="F141" s="33" t="s">
        <v>179</v>
      </c>
      <c r="G141" s="34">
        <v>60</v>
      </c>
      <c r="H141" s="35">
        <v>0</v>
      </c>
      <c r="I141" s="36">
        <f>ROUND(G141*H141,P4)</f>
        <v>0</v>
      </c>
      <c r="J141" s="33" t="s">
        <v>50</v>
      </c>
      <c r="O141" s="37">
        <f>I141*0.21</f>
        <v>0</v>
      </c>
      <c r="P141">
        <v>3</v>
      </c>
    </row>
    <row r="142" spans="1:16" x14ac:dyDescent="0.25">
      <c r="A142" s="30" t="s">
        <v>38</v>
      </c>
      <c r="B142" s="38"/>
      <c r="E142" s="39" t="s">
        <v>39</v>
      </c>
      <c r="J142" s="40"/>
    </row>
    <row r="143" spans="1:16" x14ac:dyDescent="0.25">
      <c r="A143" s="30" t="s">
        <v>40</v>
      </c>
      <c r="B143" s="38"/>
      <c r="E143" s="41" t="s">
        <v>180</v>
      </c>
      <c r="J143" s="40"/>
    </row>
    <row r="144" spans="1:16" ht="409.5" x14ac:dyDescent="0.25">
      <c r="A144" s="30" t="s">
        <v>42</v>
      </c>
      <c r="B144" s="38"/>
      <c r="E144" s="32" t="s">
        <v>181</v>
      </c>
      <c r="J144" s="40"/>
    </row>
    <row r="145" spans="1:16" x14ac:dyDescent="0.25">
      <c r="A145" s="30" t="s">
        <v>34</v>
      </c>
      <c r="B145" s="30">
        <v>33</v>
      </c>
      <c r="C145" s="31" t="s">
        <v>182</v>
      </c>
      <c r="D145" s="30" t="s">
        <v>39</v>
      </c>
      <c r="E145" s="32" t="s">
        <v>183</v>
      </c>
      <c r="F145" s="33" t="s">
        <v>123</v>
      </c>
      <c r="G145" s="34">
        <v>50.804000000000002</v>
      </c>
      <c r="H145" s="35">
        <v>0</v>
      </c>
      <c r="I145" s="36">
        <f>ROUND(G145*H145,P4)</f>
        <v>0</v>
      </c>
      <c r="J145" s="33" t="s">
        <v>50</v>
      </c>
      <c r="O145" s="37">
        <f>I145*0.21</f>
        <v>0</v>
      </c>
      <c r="P145">
        <v>3</v>
      </c>
    </row>
    <row r="146" spans="1:16" x14ac:dyDescent="0.25">
      <c r="A146" s="30" t="s">
        <v>38</v>
      </c>
      <c r="B146" s="38"/>
      <c r="E146" s="39" t="s">
        <v>39</v>
      </c>
      <c r="J146" s="40"/>
    </row>
    <row r="147" spans="1:16" ht="45" x14ac:dyDescent="0.25">
      <c r="A147" s="30" t="s">
        <v>40</v>
      </c>
      <c r="B147" s="38"/>
      <c r="E147" s="41" t="s">
        <v>184</v>
      </c>
      <c r="J147" s="40"/>
    </row>
    <row r="148" spans="1:16" ht="30" x14ac:dyDescent="0.25">
      <c r="A148" s="30" t="s">
        <v>42</v>
      </c>
      <c r="B148" s="38"/>
      <c r="E148" s="32" t="s">
        <v>185</v>
      </c>
      <c r="J148" s="40"/>
    </row>
    <row r="149" spans="1:16" x14ac:dyDescent="0.25">
      <c r="A149" s="30" t="s">
        <v>34</v>
      </c>
      <c r="B149" s="30">
        <v>34</v>
      </c>
      <c r="C149" s="31" t="s">
        <v>186</v>
      </c>
      <c r="D149" s="30" t="s">
        <v>39</v>
      </c>
      <c r="E149" s="32" t="s">
        <v>187</v>
      </c>
      <c r="F149" s="33" t="s">
        <v>123</v>
      </c>
      <c r="G149" s="34">
        <v>53.46</v>
      </c>
      <c r="H149" s="35">
        <v>0</v>
      </c>
      <c r="I149" s="36">
        <f>ROUND(G149*H149,P4)</f>
        <v>0</v>
      </c>
      <c r="J149" s="33" t="s">
        <v>50</v>
      </c>
      <c r="O149" s="37">
        <f>I149*0.21</f>
        <v>0</v>
      </c>
      <c r="P149">
        <v>3</v>
      </c>
    </row>
    <row r="150" spans="1:16" x14ac:dyDescent="0.25">
      <c r="A150" s="30" t="s">
        <v>38</v>
      </c>
      <c r="B150" s="38"/>
      <c r="E150" s="39" t="s">
        <v>39</v>
      </c>
      <c r="J150" s="40"/>
    </row>
    <row r="151" spans="1:16" ht="60" x14ac:dyDescent="0.25">
      <c r="A151" s="30" t="s">
        <v>40</v>
      </c>
      <c r="B151" s="38"/>
      <c r="E151" s="41" t="s">
        <v>188</v>
      </c>
      <c r="J151" s="40"/>
    </row>
    <row r="152" spans="1:16" ht="30" x14ac:dyDescent="0.25">
      <c r="A152" s="30" t="s">
        <v>42</v>
      </c>
      <c r="B152" s="38"/>
      <c r="E152" s="32" t="s">
        <v>185</v>
      </c>
      <c r="J152" s="40"/>
    </row>
    <row r="153" spans="1:16" x14ac:dyDescent="0.25">
      <c r="A153" s="30" t="s">
        <v>34</v>
      </c>
      <c r="B153" s="30">
        <v>35</v>
      </c>
      <c r="C153" s="31" t="s">
        <v>189</v>
      </c>
      <c r="D153" s="30" t="s">
        <v>39</v>
      </c>
      <c r="E153" s="32" t="s">
        <v>190</v>
      </c>
      <c r="F153" s="33" t="s">
        <v>123</v>
      </c>
      <c r="G153" s="34">
        <v>62.923999999999999</v>
      </c>
      <c r="H153" s="35">
        <v>0</v>
      </c>
      <c r="I153" s="36">
        <f>ROUND(G153*H153,P4)</f>
        <v>0</v>
      </c>
      <c r="J153" s="33" t="s">
        <v>50</v>
      </c>
      <c r="O153" s="37">
        <f>I153*0.21</f>
        <v>0</v>
      </c>
      <c r="P153">
        <v>3</v>
      </c>
    </row>
    <row r="154" spans="1:16" x14ac:dyDescent="0.25">
      <c r="A154" s="30" t="s">
        <v>38</v>
      </c>
      <c r="B154" s="38"/>
      <c r="E154" s="39" t="s">
        <v>39</v>
      </c>
      <c r="J154" s="40"/>
    </row>
    <row r="155" spans="1:16" ht="75" x14ac:dyDescent="0.25">
      <c r="A155" s="30" t="s">
        <v>40</v>
      </c>
      <c r="B155" s="38"/>
      <c r="E155" s="41" t="s">
        <v>191</v>
      </c>
      <c r="J155" s="40"/>
    </row>
    <row r="156" spans="1:16" ht="30" x14ac:dyDescent="0.25">
      <c r="A156" s="30" t="s">
        <v>42</v>
      </c>
      <c r="B156" s="38"/>
      <c r="E156" s="32" t="s">
        <v>185</v>
      </c>
      <c r="J156" s="40"/>
    </row>
    <row r="157" spans="1:16" x14ac:dyDescent="0.25">
      <c r="A157" s="30" t="s">
        <v>34</v>
      </c>
      <c r="B157" s="30">
        <v>36</v>
      </c>
      <c r="C157" s="31" t="s">
        <v>192</v>
      </c>
      <c r="D157" s="30"/>
      <c r="E157" s="32" t="s">
        <v>193</v>
      </c>
      <c r="F157" s="33" t="s">
        <v>37</v>
      </c>
      <c r="G157" s="34">
        <v>0.52</v>
      </c>
      <c r="H157" s="35">
        <v>0</v>
      </c>
      <c r="I157" s="36">
        <f>ROUND(G157*H157,P4)</f>
        <v>0</v>
      </c>
      <c r="J157" s="33" t="s">
        <v>50</v>
      </c>
      <c r="O157" s="37">
        <f>I157*0.21</f>
        <v>0</v>
      </c>
      <c r="P157">
        <v>3</v>
      </c>
    </row>
    <row r="158" spans="1:16" x14ac:dyDescent="0.25">
      <c r="A158" s="30" t="s">
        <v>38</v>
      </c>
      <c r="B158" s="38"/>
      <c r="E158" s="39" t="s">
        <v>39</v>
      </c>
      <c r="J158" s="40"/>
    </row>
    <row r="159" spans="1:16" ht="45" x14ac:dyDescent="0.25">
      <c r="A159" s="30" t="s">
        <v>40</v>
      </c>
      <c r="B159" s="38"/>
      <c r="E159" s="41" t="s">
        <v>194</v>
      </c>
      <c r="J159" s="40"/>
    </row>
    <row r="160" spans="1:16" ht="135" x14ac:dyDescent="0.25">
      <c r="A160" s="30" t="s">
        <v>42</v>
      </c>
      <c r="B160" s="38"/>
      <c r="E160" s="32" t="s">
        <v>195</v>
      </c>
      <c r="J160" s="40"/>
    </row>
    <row r="161" spans="1:16" x14ac:dyDescent="0.25">
      <c r="A161" s="30" t="s">
        <v>34</v>
      </c>
      <c r="B161" s="30">
        <v>37</v>
      </c>
      <c r="C161" s="31" t="s">
        <v>196</v>
      </c>
      <c r="D161" s="30"/>
      <c r="E161" s="32" t="s">
        <v>197</v>
      </c>
      <c r="F161" s="33" t="s">
        <v>37</v>
      </c>
      <c r="G161" s="34">
        <v>0.4</v>
      </c>
      <c r="H161" s="35">
        <v>0</v>
      </c>
      <c r="I161" s="36">
        <f>ROUND(G161*H161,P4)</f>
        <v>0</v>
      </c>
      <c r="J161" s="33" t="s">
        <v>50</v>
      </c>
      <c r="O161" s="37">
        <f>I161*0.21</f>
        <v>0</v>
      </c>
      <c r="P161">
        <v>3</v>
      </c>
    </row>
    <row r="162" spans="1:16" x14ac:dyDescent="0.25">
      <c r="A162" s="30" t="s">
        <v>38</v>
      </c>
      <c r="B162" s="38"/>
      <c r="E162" s="39" t="s">
        <v>39</v>
      </c>
      <c r="J162" s="40"/>
    </row>
    <row r="163" spans="1:16" ht="45" x14ac:dyDescent="0.25">
      <c r="A163" s="30" t="s">
        <v>40</v>
      </c>
      <c r="B163" s="38"/>
      <c r="E163" s="41" t="s">
        <v>198</v>
      </c>
      <c r="J163" s="40"/>
    </row>
    <row r="164" spans="1:16" ht="150" x14ac:dyDescent="0.25">
      <c r="A164" s="30" t="s">
        <v>42</v>
      </c>
      <c r="B164" s="38"/>
      <c r="E164" s="32" t="s">
        <v>199</v>
      </c>
      <c r="J164" s="40"/>
    </row>
    <row r="165" spans="1:16" x14ac:dyDescent="0.25">
      <c r="A165" s="30" t="s">
        <v>34</v>
      </c>
      <c r="B165" s="30">
        <v>38</v>
      </c>
      <c r="C165" s="31" t="s">
        <v>200</v>
      </c>
      <c r="D165" s="30"/>
      <c r="E165" s="32" t="s">
        <v>201</v>
      </c>
      <c r="F165" s="33" t="s">
        <v>37</v>
      </c>
      <c r="G165" s="34">
        <v>1.8879999999999999</v>
      </c>
      <c r="H165" s="35">
        <v>0</v>
      </c>
      <c r="I165" s="36">
        <f>ROUND(G165*H165,P4)</f>
        <v>0</v>
      </c>
      <c r="J165" s="33" t="s">
        <v>50</v>
      </c>
      <c r="O165" s="37">
        <f>I165*0.21</f>
        <v>0</v>
      </c>
      <c r="P165">
        <v>3</v>
      </c>
    </row>
    <row r="166" spans="1:16" x14ac:dyDescent="0.25">
      <c r="A166" s="30" t="s">
        <v>38</v>
      </c>
      <c r="B166" s="38"/>
      <c r="E166" s="39" t="s">
        <v>39</v>
      </c>
      <c r="J166" s="40"/>
    </row>
    <row r="167" spans="1:16" ht="75" x14ac:dyDescent="0.25">
      <c r="A167" s="30" t="s">
        <v>40</v>
      </c>
      <c r="B167" s="38"/>
      <c r="E167" s="41" t="s">
        <v>202</v>
      </c>
      <c r="J167" s="40"/>
    </row>
    <row r="168" spans="1:16" ht="120" x14ac:dyDescent="0.25">
      <c r="A168" s="30" t="s">
        <v>42</v>
      </c>
      <c r="B168" s="38"/>
      <c r="E168" s="32" t="s">
        <v>203</v>
      </c>
      <c r="J168" s="40"/>
    </row>
    <row r="169" spans="1:16" x14ac:dyDescent="0.25">
      <c r="A169" s="30" t="s">
        <v>34</v>
      </c>
      <c r="B169" s="30">
        <v>39</v>
      </c>
      <c r="C169" s="31" t="s">
        <v>204</v>
      </c>
      <c r="D169" s="30" t="s">
        <v>39</v>
      </c>
      <c r="E169" s="32" t="s">
        <v>205</v>
      </c>
      <c r="F169" s="33" t="s">
        <v>123</v>
      </c>
      <c r="G169" s="34">
        <v>5.67</v>
      </c>
      <c r="H169" s="35">
        <v>0</v>
      </c>
      <c r="I169" s="36">
        <f>ROUND(G169*H169,P4)</f>
        <v>0</v>
      </c>
      <c r="J169" s="33" t="s">
        <v>50</v>
      </c>
      <c r="O169" s="37">
        <f>I169*0.21</f>
        <v>0</v>
      </c>
      <c r="P169">
        <v>3</v>
      </c>
    </row>
    <row r="170" spans="1:16" x14ac:dyDescent="0.25">
      <c r="A170" s="30" t="s">
        <v>38</v>
      </c>
      <c r="B170" s="38"/>
      <c r="E170" s="39" t="s">
        <v>39</v>
      </c>
      <c r="J170" s="40"/>
    </row>
    <row r="171" spans="1:16" x14ac:dyDescent="0.25">
      <c r="A171" s="30" t="s">
        <v>40</v>
      </c>
      <c r="B171" s="38"/>
      <c r="E171" s="41" t="s">
        <v>206</v>
      </c>
      <c r="J171" s="40"/>
    </row>
    <row r="172" spans="1:16" ht="120" x14ac:dyDescent="0.25">
      <c r="A172" s="30" t="s">
        <v>42</v>
      </c>
      <c r="B172" s="42"/>
      <c r="C172" s="43"/>
      <c r="D172" s="43"/>
      <c r="E172" s="32" t="s">
        <v>203</v>
      </c>
      <c r="F172" s="43"/>
      <c r="G172" s="43"/>
      <c r="H172" s="43"/>
      <c r="I172" s="43"/>
      <c r="J172" s="44"/>
    </row>
  </sheetData>
  <sheetProtection algorithmName="SHA-512" hashValue="exuail1pwgNJywBx2D3X4YKmx0o+vekQyAoG9CdQRI9kh1ea/UzL+ZaMWRne4PyU1GorSaYXpMP+V3pmqMj6uA==" saltValue="vODEKSzqgbgZ634OF52wWQ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tabSelected="1" topLeftCell="B1" workbookViewId="0">
      <selection activeCell="E12" sqref="E12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14</v>
      </c>
      <c r="F2" s="3"/>
      <c r="G2" s="3"/>
      <c r="H2" s="3"/>
      <c r="I2" s="3"/>
      <c r="J2" s="15"/>
    </row>
    <row r="3" spans="1:16" x14ac:dyDescent="0.25">
      <c r="A3" s="3" t="s">
        <v>15</v>
      </c>
      <c r="B3" s="16" t="s">
        <v>16</v>
      </c>
      <c r="C3" s="54" t="s">
        <v>17</v>
      </c>
      <c r="D3" s="55"/>
      <c r="E3" s="17" t="s">
        <v>215</v>
      </c>
      <c r="F3" s="3"/>
      <c r="G3" s="3"/>
      <c r="H3" s="18" t="s">
        <v>12</v>
      </c>
      <c r="I3" s="19">
        <f>SUMIFS(I8:I17,A8:A17,"SD")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54" t="s">
        <v>12</v>
      </c>
      <c r="D4" s="55"/>
      <c r="E4" s="17" t="s">
        <v>13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56" t="s">
        <v>20</v>
      </c>
      <c r="B5" s="57" t="s">
        <v>21</v>
      </c>
      <c r="C5" s="52" t="s">
        <v>22</v>
      </c>
      <c r="D5" s="52" t="s">
        <v>23</v>
      </c>
      <c r="E5" s="52" t="s">
        <v>24</v>
      </c>
      <c r="F5" s="52" t="s">
        <v>25</v>
      </c>
      <c r="G5" s="52" t="s">
        <v>26</v>
      </c>
      <c r="H5" s="52" t="s">
        <v>27</v>
      </c>
      <c r="I5" s="52"/>
      <c r="J5" s="53" t="s">
        <v>28</v>
      </c>
      <c r="O5">
        <v>0.21</v>
      </c>
    </row>
    <row r="6" spans="1:16" x14ac:dyDescent="0.25">
      <c r="A6" s="56"/>
      <c r="B6" s="57"/>
      <c r="C6" s="52"/>
      <c r="D6" s="52"/>
      <c r="E6" s="52"/>
      <c r="F6" s="52"/>
      <c r="G6" s="52"/>
      <c r="H6" s="7" t="s">
        <v>29</v>
      </c>
      <c r="I6" s="7" t="s">
        <v>30</v>
      </c>
      <c r="J6" s="53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31</v>
      </c>
      <c r="B8" s="25"/>
      <c r="C8" s="26" t="s">
        <v>32</v>
      </c>
      <c r="D8" s="27"/>
      <c r="E8" s="24" t="s">
        <v>33</v>
      </c>
      <c r="F8" s="27"/>
      <c r="G8" s="27"/>
      <c r="H8" s="27"/>
      <c r="I8" s="28">
        <f>SUMIFS(I9:I16,A9:A16,"P")</f>
        <v>0</v>
      </c>
      <c r="J8" s="29"/>
    </row>
    <row r="9" spans="1:16" x14ac:dyDescent="0.25">
      <c r="A9" s="30" t="s">
        <v>34</v>
      </c>
      <c r="B9" s="30">
        <v>1</v>
      </c>
      <c r="C9" s="31" t="s">
        <v>207</v>
      </c>
      <c r="D9" s="30"/>
      <c r="E9" s="32" t="s">
        <v>208</v>
      </c>
      <c r="F9" s="33" t="s">
        <v>49</v>
      </c>
      <c r="G9" s="34">
        <v>1</v>
      </c>
      <c r="H9" s="35">
        <v>0</v>
      </c>
      <c r="I9" s="36">
        <f>ROUND(G9*H9,P4)</f>
        <v>0</v>
      </c>
      <c r="J9" s="33" t="s">
        <v>50</v>
      </c>
      <c r="O9" s="37">
        <f>I9*0.21</f>
        <v>0</v>
      </c>
      <c r="P9">
        <v>3</v>
      </c>
    </row>
    <row r="10" spans="1:16" ht="30" x14ac:dyDescent="0.25">
      <c r="A10" s="30" t="s">
        <v>38</v>
      </c>
      <c r="B10" s="38"/>
      <c r="E10" s="32" t="s">
        <v>209</v>
      </c>
      <c r="J10" s="40"/>
    </row>
    <row r="11" spans="1:16" x14ac:dyDescent="0.25">
      <c r="A11" s="30" t="s">
        <v>40</v>
      </c>
      <c r="B11" s="38"/>
      <c r="E11" s="41" t="s">
        <v>62</v>
      </c>
      <c r="J11" s="40"/>
    </row>
    <row r="12" spans="1:16" ht="30" x14ac:dyDescent="0.25">
      <c r="A12" s="30" t="s">
        <v>42</v>
      </c>
      <c r="B12" s="38"/>
      <c r="E12" s="32" t="s">
        <v>210</v>
      </c>
      <c r="J12" s="40"/>
    </row>
    <row r="13" spans="1:16" x14ac:dyDescent="0.25">
      <c r="A13" s="30" t="s">
        <v>34</v>
      </c>
      <c r="B13" s="30">
        <v>2</v>
      </c>
      <c r="C13" s="31" t="s">
        <v>211</v>
      </c>
      <c r="D13" s="30"/>
      <c r="E13" s="32" t="s">
        <v>212</v>
      </c>
      <c r="F13" s="33" t="s">
        <v>49</v>
      </c>
      <c r="G13" s="34">
        <v>1</v>
      </c>
      <c r="H13" s="35">
        <v>0</v>
      </c>
      <c r="I13" s="36">
        <f>ROUND(G13*H13,P4)</f>
        <v>0</v>
      </c>
      <c r="J13" s="33" t="s">
        <v>50</v>
      </c>
      <c r="O13" s="37">
        <f>I13*0.21</f>
        <v>0</v>
      </c>
      <c r="P13">
        <v>3</v>
      </c>
    </row>
    <row r="14" spans="1:16" ht="45" x14ac:dyDescent="0.25">
      <c r="A14" s="30" t="s">
        <v>38</v>
      </c>
      <c r="B14" s="38"/>
      <c r="E14" s="32" t="s">
        <v>213</v>
      </c>
      <c r="J14" s="40"/>
    </row>
    <row r="15" spans="1:16" x14ac:dyDescent="0.25">
      <c r="A15" s="30" t="s">
        <v>40</v>
      </c>
      <c r="B15" s="38"/>
      <c r="E15" s="41" t="s">
        <v>62</v>
      </c>
      <c r="J15" s="40"/>
    </row>
    <row r="16" spans="1:16" ht="30" x14ac:dyDescent="0.25">
      <c r="A16" s="30" t="s">
        <v>42</v>
      </c>
      <c r="B16" s="38"/>
      <c r="E16" s="32" t="s">
        <v>67</v>
      </c>
      <c r="J16" s="40"/>
    </row>
    <row r="17" spans="1:10" x14ac:dyDescent="0.25">
      <c r="A17" s="24" t="s">
        <v>31</v>
      </c>
      <c r="B17" s="45"/>
      <c r="C17" s="26" t="s">
        <v>140</v>
      </c>
      <c r="D17" s="46"/>
      <c r="E17" s="24" t="s">
        <v>141</v>
      </c>
      <c r="F17" s="46"/>
      <c r="G17" s="46"/>
      <c r="H17" s="46"/>
      <c r="I17" s="28">
        <f>SUMIFS(I17:I18,A17:A18,"P")</f>
        <v>0</v>
      </c>
      <c r="J17" s="47"/>
    </row>
  </sheetData>
  <sheetProtection algorithmName="SHA-512" hashValue="Z7EDKw/2SGNbRoKCsJQiJ/qgNUoI1MEv2a2KIpt10SpIH5tdS6IJ8VDFYiZTWmLIBC11o8hVLpcSTUjHnzEYdw==" saltValue="gk0ZcglrBLqZxN5nWjyCzw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201</vt:lpstr>
      <vt:lpstr>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Vlček</dc:creator>
  <cp:lastModifiedBy>Václav Vlček</cp:lastModifiedBy>
  <dcterms:created xsi:type="dcterms:W3CDTF">2023-12-08T08:30:54Z</dcterms:created>
  <dcterms:modified xsi:type="dcterms:W3CDTF">2025-02-21T16:09:00Z</dcterms:modified>
</cp:coreProperties>
</file>