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J\Akce 2024\PD-2024\III_18022 St.Plzenec_Šťáhlavy_oprava\Rozpočty-Koncept\"/>
    </mc:Choice>
  </mc:AlternateContent>
  <bookViews>
    <workbookView xWindow="0" yWindow="0" windowWidth="28800" windowHeight="12300"/>
  </bookViews>
  <sheets>
    <sheet name="Rekapitulace stavby" sheetId="1" r:id="rId1"/>
    <sheet name="SO_101 - KOMUNIKACE" sheetId="2" r:id="rId2"/>
    <sheet name="SO_VRN - VRN" sheetId="3" r:id="rId3"/>
    <sheet name="Seznam figur" sheetId="4" r:id="rId4"/>
  </sheets>
  <definedNames>
    <definedName name="_xlnm._FilterDatabase" localSheetId="1" hidden="1">'SO_101 - KOMUNIKACE'!$C$123:$K$346</definedName>
    <definedName name="_xlnm._FilterDatabase" localSheetId="2" hidden="1">'SO_VRN - VRN'!$C$119:$K$132</definedName>
    <definedName name="_xlnm.Print_Titles" localSheetId="0">'Rekapitulace stavby'!$92:$92</definedName>
    <definedName name="_xlnm.Print_Titles" localSheetId="3">'Seznam figur'!$9:$9</definedName>
    <definedName name="_xlnm.Print_Titles" localSheetId="1">'SO_101 - KOMUNIKACE'!$123:$123</definedName>
    <definedName name="_xlnm.Print_Titles" localSheetId="2">'SO_VRN - VRN'!$119:$119</definedName>
    <definedName name="_xlnm.Print_Area" localSheetId="0">'Rekapitulace stavby'!$D$4:$AO$76,'Rekapitulace stavby'!$C$82:$AQ$97</definedName>
    <definedName name="_xlnm.Print_Area" localSheetId="3">'Seznam figur'!$C$4:$G$39</definedName>
    <definedName name="_xlnm.Print_Area" localSheetId="1">'SO_101 - KOMUNIKACE'!$C$4:$J$76,'SO_101 - KOMUNIKACE'!$C$82:$J$105,'SO_101 - KOMUNIKACE'!$C$111:$K$346</definedName>
    <definedName name="_xlnm.Print_Area" localSheetId="2">'SO_VRN - VRN'!$C$4:$J$76,'SO_VRN - VRN'!$C$82:$J$101,'SO_VRN - VRN'!$C$107:$K$132</definedName>
  </definedNames>
  <calcPr calcId="162913"/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 s="1"/>
  <c r="BI132" i="3"/>
  <c r="BH132" i="3"/>
  <c r="BG132" i="3"/>
  <c r="BF132" i="3"/>
  <c r="T132" i="3"/>
  <c r="T131" i="3" s="1"/>
  <c r="R132" i="3"/>
  <c r="R131" i="3"/>
  <c r="P132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/>
  <c r="J17" i="3"/>
  <c r="J12" i="3"/>
  <c r="J114" i="3" s="1"/>
  <c r="E7" i="3"/>
  <c r="E85" i="3"/>
  <c r="BK168" i="2"/>
  <c r="J168" i="2" s="1"/>
  <c r="J99" i="2" s="1"/>
  <c r="J37" i="2"/>
  <c r="J36" i="2"/>
  <c r="AY95" i="1"/>
  <c r="J35" i="2"/>
  <c r="AX95" i="1"/>
  <c r="BI346" i="2"/>
  <c r="BH346" i="2"/>
  <c r="BG346" i="2"/>
  <c r="BF346" i="2"/>
  <c r="T346" i="2"/>
  <c r="T345" i="2" s="1"/>
  <c r="R346" i="2"/>
  <c r="R345" i="2"/>
  <c r="P346" i="2"/>
  <c r="P345" i="2" s="1"/>
  <c r="BI336" i="2"/>
  <c r="BH336" i="2"/>
  <c r="BG336" i="2"/>
  <c r="BF336" i="2"/>
  <c r="T336" i="2"/>
  <c r="R336" i="2"/>
  <c r="P336" i="2"/>
  <c r="BI327" i="2"/>
  <c r="BH327" i="2"/>
  <c r="BG327" i="2"/>
  <c r="BF327" i="2"/>
  <c r="T327" i="2"/>
  <c r="R327" i="2"/>
  <c r="P327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1" i="2"/>
  <c r="BH231" i="2"/>
  <c r="BG231" i="2"/>
  <c r="BF231" i="2"/>
  <c r="T231" i="2"/>
  <c r="T230" i="2" s="1"/>
  <c r="R231" i="2"/>
  <c r="R230" i="2"/>
  <c r="P231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69" i="2"/>
  <c r="BH169" i="2"/>
  <c r="BG169" i="2"/>
  <c r="BF169" i="2"/>
  <c r="T169" i="2"/>
  <c r="T168" i="2" s="1"/>
  <c r="R169" i="2"/>
  <c r="R168" i="2" s="1"/>
  <c r="P169" i="2"/>
  <c r="P168" i="2" s="1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89" i="2" s="1"/>
  <c r="E7" i="2"/>
  <c r="E114" i="2"/>
  <c r="L90" i="1"/>
  <c r="AM90" i="1"/>
  <c r="AM89" i="1"/>
  <c r="L89" i="1"/>
  <c r="AM87" i="1"/>
  <c r="L87" i="1"/>
  <c r="L85" i="1"/>
  <c r="L84" i="1"/>
  <c r="BK327" i="2"/>
  <c r="BK314" i="2"/>
  <c r="J283" i="2"/>
  <c r="J274" i="2"/>
  <c r="BK268" i="2"/>
  <c r="J265" i="2"/>
  <c r="BK257" i="2"/>
  <c r="BK248" i="2"/>
  <c r="J231" i="2"/>
  <c r="J210" i="2"/>
  <c r="BK183" i="2"/>
  <c r="BK158" i="2"/>
  <c r="BK127" i="2"/>
  <c r="BK214" i="2"/>
  <c r="BK202" i="2"/>
  <c r="J179" i="2"/>
  <c r="J146" i="2"/>
  <c r="J314" i="2"/>
  <c r="BK297" i="2"/>
  <c r="BK283" i="2"/>
  <c r="J252" i="2"/>
  <c r="BK240" i="2"/>
  <c r="BK218" i="2"/>
  <c r="J202" i="2"/>
  <c r="J195" i="2"/>
  <c r="BK163" i="2"/>
  <c r="BK132" i="2"/>
  <c r="J129" i="3"/>
  <c r="BK130" i="3"/>
  <c r="BK132" i="3"/>
  <c r="J336" i="2"/>
  <c r="J327" i="2"/>
  <c r="J295" i="2"/>
  <c r="BK280" i="2"/>
  <c r="BK271" i="2"/>
  <c r="BK265" i="2"/>
  <c r="BK261" i="2"/>
  <c r="J257" i="2"/>
  <c r="J244" i="2"/>
  <c r="J226" i="2"/>
  <c r="BK195" i="2"/>
  <c r="J163" i="2"/>
  <c r="J150" i="2"/>
  <c r="AS94" i="1"/>
  <c r="J183" i="2"/>
  <c r="J132" i="2"/>
  <c r="BK310" i="2"/>
  <c r="J307" i="2"/>
  <c r="J287" i="2"/>
  <c r="BK274" i="2"/>
  <c r="BK231" i="2"/>
  <c r="J214" i="2"/>
  <c r="BK200" i="2"/>
  <c r="BK179" i="2"/>
  <c r="BK141" i="2"/>
  <c r="BK124" i="3"/>
  <c r="J126" i="3"/>
  <c r="J124" i="3"/>
  <c r="BK126" i="3"/>
  <c r="BK336" i="2"/>
  <c r="BK295" i="2"/>
  <c r="BK287" i="2"/>
  <c r="BK277" i="2"/>
  <c r="J271" i="2"/>
  <c r="J268" i="2"/>
  <c r="J261" i="2"/>
  <c r="BK252" i="2"/>
  <c r="J240" i="2"/>
  <c r="J218" i="2"/>
  <c r="J189" i="2"/>
  <c r="BK169" i="2"/>
  <c r="BK146" i="2"/>
  <c r="BK222" i="2"/>
  <c r="BK206" i="2"/>
  <c r="J198" i="2"/>
  <c r="J158" i="2"/>
  <c r="J141" i="2"/>
  <c r="BK307" i="2"/>
  <c r="J346" i="2"/>
  <c r="J280" i="2"/>
  <c r="J248" i="2"/>
  <c r="J222" i="2"/>
  <c r="J206" i="2"/>
  <c r="BK189" i="2"/>
  <c r="BK150" i="2"/>
  <c r="J123" i="3"/>
  <c r="J132" i="3"/>
  <c r="J125" i="3"/>
  <c r="J130" i="3"/>
  <c r="J200" i="2"/>
  <c r="BK346" i="2"/>
  <c r="J310" i="2"/>
  <c r="J297" i="2"/>
  <c r="J277" i="2"/>
  <c r="BK244" i="2"/>
  <c r="BK226" i="2"/>
  <c r="BK210" i="2"/>
  <c r="BK198" i="2"/>
  <c r="J169" i="2"/>
  <c r="J127" i="2"/>
  <c r="BK125" i="3"/>
  <c r="BK129" i="3"/>
  <c r="BK123" i="3"/>
  <c r="P126" i="2" l="1"/>
  <c r="BK178" i="2"/>
  <c r="J178" i="2" s="1"/>
  <c r="J100" i="2" s="1"/>
  <c r="T178" i="2"/>
  <c r="R239" i="2"/>
  <c r="P313" i="2"/>
  <c r="T126" i="2"/>
  <c r="P178" i="2"/>
  <c r="T239" i="2"/>
  <c r="T313" i="2"/>
  <c r="R126" i="2"/>
  <c r="BK239" i="2"/>
  <c r="J239" i="2"/>
  <c r="J102" i="2" s="1"/>
  <c r="BK126" i="2"/>
  <c r="J126" i="2" s="1"/>
  <c r="J98" i="2" s="1"/>
  <c r="R178" i="2"/>
  <c r="P239" i="2"/>
  <c r="BK313" i="2"/>
  <c r="J313" i="2"/>
  <c r="J103" i="2"/>
  <c r="R313" i="2"/>
  <c r="BK122" i="3"/>
  <c r="J122" i="3" s="1"/>
  <c r="J98" i="3" s="1"/>
  <c r="P122" i="3"/>
  <c r="R122" i="3"/>
  <c r="T122" i="3"/>
  <c r="BK128" i="3"/>
  <c r="J128" i="3"/>
  <c r="J99" i="3" s="1"/>
  <c r="P128" i="3"/>
  <c r="R128" i="3"/>
  <c r="T128" i="3"/>
  <c r="BK230" i="2"/>
  <c r="J230" i="2"/>
  <c r="J101" i="2"/>
  <c r="BK345" i="2"/>
  <c r="J345" i="2"/>
  <c r="J104" i="2" s="1"/>
  <c r="BK131" i="3"/>
  <c r="J131" i="3" s="1"/>
  <c r="J100" i="3" s="1"/>
  <c r="F92" i="3"/>
  <c r="BE123" i="3"/>
  <c r="J89" i="3"/>
  <c r="E110" i="3"/>
  <c r="BE125" i="3"/>
  <c r="BE129" i="3"/>
  <c r="BE130" i="3"/>
  <c r="BE124" i="3"/>
  <c r="BE126" i="3"/>
  <c r="BE132" i="3"/>
  <c r="F92" i="2"/>
  <c r="J118" i="2"/>
  <c r="BE146" i="2"/>
  <c r="BE183" i="2"/>
  <c r="BE195" i="2"/>
  <c r="BE198" i="2"/>
  <c r="BE200" i="2"/>
  <c r="BE210" i="2"/>
  <c r="BE222" i="2"/>
  <c r="BE226" i="2"/>
  <c r="BE240" i="2"/>
  <c r="BE346" i="2"/>
  <c r="BE297" i="2"/>
  <c r="BE307" i="2"/>
  <c r="BE310" i="2"/>
  <c r="E85" i="2"/>
  <c r="BE127" i="2"/>
  <c r="BE132" i="2"/>
  <c r="BE150" i="2"/>
  <c r="BE169" i="2"/>
  <c r="BE295" i="2"/>
  <c r="BE336" i="2"/>
  <c r="BE141" i="2"/>
  <c r="BE158" i="2"/>
  <c r="BE163" i="2"/>
  <c r="BE179" i="2"/>
  <c r="BE189" i="2"/>
  <c r="BE202" i="2"/>
  <c r="BE206" i="2"/>
  <c r="BE214" i="2"/>
  <c r="BE218" i="2"/>
  <c r="BE231" i="2"/>
  <c r="BE244" i="2"/>
  <c r="BE248" i="2"/>
  <c r="BE252" i="2"/>
  <c r="BE257" i="2"/>
  <c r="BE261" i="2"/>
  <c r="BE265" i="2"/>
  <c r="BE268" i="2"/>
  <c r="BE271" i="2"/>
  <c r="BE274" i="2"/>
  <c r="BE277" i="2"/>
  <c r="BE280" i="2"/>
  <c r="BE283" i="2"/>
  <c r="BE287" i="2"/>
  <c r="BE314" i="2"/>
  <c r="BE327" i="2"/>
  <c r="F34" i="2"/>
  <c r="BA95" i="1" s="1"/>
  <c r="F34" i="3"/>
  <c r="BA96" i="1" s="1"/>
  <c r="F37" i="3"/>
  <c r="BD96" i="1" s="1"/>
  <c r="F36" i="2"/>
  <c r="BC95" i="1"/>
  <c r="F37" i="2"/>
  <c r="BD95" i="1"/>
  <c r="J34" i="2"/>
  <c r="AW95" i="1"/>
  <c r="F35" i="3"/>
  <c r="BB96" i="1"/>
  <c r="F36" i="3"/>
  <c r="BC96" i="1"/>
  <c r="F35" i="2"/>
  <c r="BB95" i="1"/>
  <c r="J34" i="3"/>
  <c r="AW96" i="1" s="1"/>
  <c r="P121" i="3" l="1"/>
  <c r="P120" i="3"/>
  <c r="AU96" i="1"/>
  <c r="T121" i="3"/>
  <c r="T120" i="3"/>
  <c r="R125" i="2"/>
  <c r="R124" i="2"/>
  <c r="T125" i="2"/>
  <c r="T124" i="2"/>
  <c r="R121" i="3"/>
  <c r="R120" i="3"/>
  <c r="P125" i="2"/>
  <c r="P124" i="2"/>
  <c r="AU95" i="1"/>
  <c r="BK125" i="2"/>
  <c r="J125" i="2" s="1"/>
  <c r="J97" i="2" s="1"/>
  <c r="BK121" i="3"/>
  <c r="J121" i="3"/>
  <c r="J97" i="3"/>
  <c r="F33" i="2"/>
  <c r="AZ95" i="1" s="1"/>
  <c r="J33" i="2"/>
  <c r="AV95" i="1" s="1"/>
  <c r="AT95" i="1" s="1"/>
  <c r="BA94" i="1"/>
  <c r="W30" i="1" s="1"/>
  <c r="BC94" i="1"/>
  <c r="AY94" i="1"/>
  <c r="J33" i="3"/>
  <c r="AV96" i="1" s="1"/>
  <c r="AT96" i="1" s="1"/>
  <c r="F33" i="3"/>
  <c r="AZ96" i="1"/>
  <c r="BB94" i="1"/>
  <c r="W31" i="1"/>
  <c r="BD94" i="1"/>
  <c r="W33" i="1"/>
  <c r="BK124" i="2" l="1"/>
  <c r="J124" i="2"/>
  <c r="J96" i="2"/>
  <c r="BK120" i="3"/>
  <c r="J120" i="3"/>
  <c r="J96" i="3"/>
  <c r="AU94" i="1"/>
  <c r="AX94" i="1"/>
  <c r="AZ94" i="1"/>
  <c r="AV94" i="1"/>
  <c r="AK29" i="1"/>
  <c r="AW94" i="1"/>
  <c r="AK30" i="1"/>
  <c r="W32" i="1"/>
  <c r="J30" i="3" l="1"/>
  <c r="AG96" i="1"/>
  <c r="J30" i="2"/>
  <c r="AG95" i="1"/>
  <c r="AG94" i="1"/>
  <c r="AK26" i="1"/>
  <c r="AK35" i="1"/>
  <c r="W29" i="1"/>
  <c r="AT94" i="1"/>
  <c r="AN94" i="1"/>
  <c r="J39" i="2" l="1"/>
  <c r="J39" i="3"/>
  <c r="AN95" i="1"/>
  <c r="AN96" i="1"/>
</calcChain>
</file>

<file path=xl/sharedStrings.xml><?xml version="1.0" encoding="utf-8"?>
<sst xmlns="http://schemas.openxmlformats.org/spreadsheetml/2006/main" count="2850" uniqueCount="435">
  <si>
    <t>Export Komplet</t>
  </si>
  <si>
    <t/>
  </si>
  <si>
    <t>2.0</t>
  </si>
  <si>
    <t>ZAMOK</t>
  </si>
  <si>
    <t>False</t>
  </si>
  <si>
    <t>{fb8de5e7-79ff-49ec-aa0a-efb4258086cd}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</si>
  <si>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</si>
  <si>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</si>
  <si>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</si>
  <si>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</si>
  <si>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</si>
  <si>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</si>
  <si>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</si>
  <si>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</si>
  <si>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3224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</si>
  <si>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</si>
  <si>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</si>
  <si>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III/18022 STARÝ PLZENEC  -  ŠŤÁHLAVY - OPRAVA</t>
  </si>
  <si>
    <t>KSO:</t>
  </si>
  <si>
    <t>CC-CZ:</t>
  </si>
  <si>
    <t>Místo:</t>
  </si>
  <si>
    <t xml:space="preserve"> </t>
  </si>
  <si>
    <t>Datum:</t>
  </si>
  <si>
    <t>11. 9. 2024</t>
  </si>
  <si>
    <t>Zadavatel:</t>
  </si>
  <si>
    <t>IČ:</t>
  </si>
  <si>
    <t>SÚS PK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</si>
  <si>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</si>
  <si>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</si>
  <si>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</si>
  <si>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</si>
  <si>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</si>
  <si>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</si>
  <si>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</si>
  <si>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Žižkovský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</si>
  <si>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</si>
  <si>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</si>
  <si>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</si>
  <si>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</si>
  <si>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</si>
  <si>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</si>
  <si>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</si>
  <si>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</si>
  <si>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</si>
  <si>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</si>
  <si>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</si>
  <si>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</si>
  <si>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</si>
  <si>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</si>
  <si>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</si>
  <si>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</si>
  <si>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</si>
  <si>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</si>
  <si>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</si>
  <si>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</si>
  <si>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</si>
  <si>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</si>
  <si>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</si>
  <si>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</si>
  <si>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</si>
  <si>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</si>
  <si>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</si>
  <si>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</si>
  <si>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</si>
  <si>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</si>
  <si>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</si>
  <si>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</si>
  <si>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</si>
  <si>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</si>
  <si>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</si>
  <si>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</si>
  <si>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</si>
  <si>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</si>
  <si>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</si>
  <si>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</si>
  <si>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</si>
  <si>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</si>
  <si>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</si>
  <si>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</si>
  <si>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</si>
  <si>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</si>
  <si>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SO_101</t>
  </si>
  <si>
    <t>KOMUNIKACE</t>
  </si>
  <si>
    <t>STA</t>
  </si>
  <si>
    <t>1</t>
  </si>
  <si>
    <t>{0d1b3584-e6b8-405b-a16e-34d8b1c718a5}</t>
  </si>
  <si>
    <t>2</t>
  </si>
  <si>
    <t>SO_VRN</t>
  </si>
  <si>
    <t>VRN</t>
  </si>
  <si>
    <t>{04ea9958-e2cd-4536-b8ff-59da5d07a612}</t>
  </si>
  <si>
    <t>hloub</t>
  </si>
  <si>
    <t>hloubení propustky</t>
  </si>
  <si>
    <t>m3</t>
  </si>
  <si>
    <t>40,325</t>
  </si>
  <si>
    <t>odkop</t>
  </si>
  <si>
    <t>57,66</t>
  </si>
  <si>
    <t>KRYCÍ LIST SOUPISU PRACÍ</t>
  </si>
  <si>
    <t>recyklace</t>
  </si>
  <si>
    <t>plocha recyklace</t>
  </si>
  <si>
    <t>m2</t>
  </si>
  <si>
    <t>8294</t>
  </si>
  <si>
    <t>Objekt:</t>
  </si>
  <si>
    <t>SO_101 -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</si>
  <si>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</si>
  <si>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</si>
  <si>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</si>
  <si>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</si>
  <si>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</si>
  <si>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</si>
  <si>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</si>
  <si>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</si>
  <si>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</si>
  <si>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</si>
  <si>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</si>
  <si>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</si>
  <si>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</si>
  <si>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</si>
  <si>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</si>
  <si>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</si>
  <si>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</si>
  <si>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</si>
  <si>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</si>
  <si>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</si>
  <si>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</si>
  <si>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</si>
  <si>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</si>
  <si>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</si>
  <si>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</si>
  <si>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</si>
  <si>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</si>
  <si>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</si>
  <si>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</si>
  <si>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</si>
  <si>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</si>
  <si>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113154554</t>
  </si>
  <si>
    <t>Frézování živičného podkladu nebo krytu s naložením hmot na dopravní prostředek plochy přes 2 000 do 10 000 m2 tloušťky vrstvy 60 mm</t>
  </si>
  <si>
    <t>CS ÚRS 2024 02</t>
  </si>
  <si>
    <t>4</t>
  </si>
  <si>
    <t>1257261938</t>
  </si>
  <si>
    <t>P</t>
  </si>
  <si>
    <t>Poznámka k položce:_x000D_
vyfrézovaný materiál bude ponechán v místě a použit do recyklace</t>
  </si>
  <si>
    <t>VV</t>
  </si>
  <si>
    <t>komunikace</t>
  </si>
  <si>
    <t>7390</t>
  </si>
  <si>
    <t>Součet</t>
  </si>
  <si>
    <t>139951113</t>
  </si>
  <si>
    <t>Bourání konstrukcí v hloubených vykopávkách strojně s přemístěním suti na hromady na vzdálenost do 20 m nebo s naložením na dopravní prostředek ze zdiva kamenného, pro jakýkoliv druh kamene na maltu cementovou</t>
  </si>
  <si>
    <t>-553260686</t>
  </si>
  <si>
    <t>Poznámka k položce:_x000D_
bourání stávajících propustků a opěr z kamene</t>
  </si>
  <si>
    <t>propustek km 0,108</t>
  </si>
  <si>
    <t>8*1*1</t>
  </si>
  <si>
    <t>propustek km 0,824</t>
  </si>
  <si>
    <t>propustek km 0,972 opěry z kamene (4m3/1 opěra)</t>
  </si>
  <si>
    <t>4*2</t>
  </si>
  <si>
    <t>3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</si>
  <si>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</si>
  <si>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</si>
  <si>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-2135560449</t>
  </si>
  <si>
    <t>Poznámka k položce:_x000D_
bourání ŽB desky na propustku</t>
  </si>
  <si>
    <t>propustek km 0,972</t>
  </si>
  <si>
    <t>8*3*0,25</t>
  </si>
  <si>
    <t>122151103</t>
  </si>
  <si>
    <t>Odkopávky a prokopávky nezapažené strojně v hornině třídy těžitelnosti I skupiny 1 a 2 přes 50 do 100 m3</t>
  </si>
  <si>
    <t>-600872115</t>
  </si>
  <si>
    <t>sjezdy</t>
  </si>
  <si>
    <t>155*0,31*1,2</t>
  </si>
  <si>
    <t>5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</si>
  <si>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</si>
  <si>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</si>
  <si>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-455487911</t>
  </si>
  <si>
    <t>11,25*2*0,5</t>
  </si>
  <si>
    <t>11,4*2*0,5</t>
  </si>
  <si>
    <t>10,1*3,5*0,5</t>
  </si>
  <si>
    <t>6</t>
  </si>
  <si>
    <t>162701105R</t>
  </si>
  <si>
    <t>Vodorovné přemístění výkopku nebo sypaniny po suchu  na obvyklém dopravním prostředku, bez naložení výkopku, avšak se složením bez rozhrnutí z horniny tř. 1 až 4 - odvoz na skládku</t>
  </si>
  <si>
    <t>-782521709</t>
  </si>
  <si>
    <t>Poznámka k položce:_x000D_
zemina z odkopávek - odvoz na skládku</t>
  </si>
  <si>
    <t>7</t>
  </si>
  <si>
    <t>181951112</t>
  </si>
  <si>
    <t>Úprava pláně vyrovnáním výškových rozdílů strojně v hornině třídy těžitelnosti I, skupiny 1 až 3 se zhutněním</t>
  </si>
  <si>
    <t>1978236347</t>
  </si>
  <si>
    <t>Poznámka k položce:_x000D_
sjezdy</t>
  </si>
  <si>
    <t>155*1,2</t>
  </si>
  <si>
    <t>Vodorovné konstrukce</t>
  </si>
  <si>
    <t>8</t>
  </si>
  <si>
    <t>452312161</t>
  </si>
  <si>
    <t>Podkladní a zajišťovací konstrukce z betonu prostého v otevřeném výkopu bez zvýšených nároků na prostředí sedlové lože pod potrubí z betonu tř. C 25/30</t>
  </si>
  <si>
    <t>-313112340</t>
  </si>
  <si>
    <t>Poznámka k položce:_x000D_
beton C 25/30 - XC2/XA1</t>
  </si>
  <si>
    <t>11,25*2*0,2</t>
  </si>
  <si>
    <t>11,4*2*0,2</t>
  </si>
  <si>
    <t>propustek km 0,972 (2x trouba DN 600)</t>
  </si>
  <si>
    <t>10,1*3,5*0,2</t>
  </si>
  <si>
    <t>Komunikace pozemní</t>
  </si>
  <si>
    <t>9</t>
  </si>
  <si>
    <t>564861011</t>
  </si>
  <si>
    <t>Podklad ze štěrkodrti ŠD s rozprostřením a zhutněním plochy jednotlivě do 100 m2, po zhutnění tl. 200 mm</t>
  </si>
  <si>
    <t>1629933416</t>
  </si>
  <si>
    <t>10</t>
  </si>
  <si>
    <t>567132115</t>
  </si>
  <si>
    <t>Podklad ze směsi stmelené cementem SC bez dilatačních spár, s rozprostřením a zhutněním SC C 8/10 (KSC I), po zhutnění tl. 200 mm</t>
  </si>
  <si>
    <t>CS ÚRS 2023 01</t>
  </si>
  <si>
    <t>1273359189</t>
  </si>
  <si>
    <t>propustek km 0,108 (2 vrstvy po 20cm)</t>
  </si>
  <si>
    <t>(7,5*2)*2</t>
  </si>
  <si>
    <t>propustek km 0,824 (2 vrstvy po 20cm)</t>
  </si>
  <si>
    <t>11</t>
  </si>
  <si>
    <t>567521141</t>
  </si>
  <si>
    <t>Recyklace podkladní vrstvy za studena na místě rozpojení a reprofilace podkladu s hutněním plochy přes 6 000 do 10 000 m2, tloušťky přes 150 do 200 mm</t>
  </si>
  <si>
    <t>-1317531332</t>
  </si>
  <si>
    <t>recyklace v místě krajnice</t>
  </si>
  <si>
    <t>1130*0,4*2</t>
  </si>
  <si>
    <t>567522144</t>
  </si>
  <si>
    <t>Recyklace podkladní vrstvy za studena na místě promísení rozpojené směsi s kamenivem a pojivem (materiál ve specifikaci) s rozhrnutím, zhutněním a vlhčením plochy přes 6 000 do 10 000 m2, tloušťky po zhutnění přes 180 do 200 mm</t>
  </si>
  <si>
    <t>-92058069</t>
  </si>
  <si>
    <t>13</t>
  </si>
  <si>
    <t>M</t>
  </si>
  <si>
    <t>58522110</t>
  </si>
  <si>
    <t>cement portlandský směsný CEM II 42,5MPa</t>
  </si>
  <si>
    <t>t</t>
  </si>
  <si>
    <t>823174466</t>
  </si>
  <si>
    <t>Poznámka k položce:_x000D_
5% objemové hmotnosti</t>
  </si>
  <si>
    <t>14</t>
  </si>
  <si>
    <t>11162540</t>
  </si>
  <si>
    <t>emulze asfaltová obalovací pro použití za studena</t>
  </si>
  <si>
    <t>1648475520</t>
  </si>
  <si>
    <t>Poznámka k položce:_x000D_
4% objemové hmotnosti</t>
  </si>
  <si>
    <t>15</t>
  </si>
  <si>
    <t>569941131</t>
  </si>
  <si>
    <t>Zpevnění krajnic nebo komunikací pro pěší s rozprostřením a zhutněním, po zhutnění asfaltovým recyklátem tl. 110 mm</t>
  </si>
  <si>
    <t>-324817178</t>
  </si>
  <si>
    <t>krajnice</t>
  </si>
  <si>
    <t>1092</t>
  </si>
  <si>
    <t>16</t>
  </si>
  <si>
    <t>573111111</t>
  </si>
  <si>
    <t>Postřik infiltrační PI z asfaltu silničního s posypem kamenivem, v množství 0,60 kg/m2</t>
  </si>
  <si>
    <t>-1603213465</t>
  </si>
  <si>
    <t>7390*1,05</t>
  </si>
  <si>
    <t>17</t>
  </si>
  <si>
    <t>577155142</t>
  </si>
  <si>
    <t>Asfaltový beton vrstva ložní ACL 16 (ABH) s rozprostřením a zhutněním z modifikovaného asfaltu v pruhu šířky přes 3 m, po zhutnění tl. 60 mm</t>
  </si>
  <si>
    <t>1891401432</t>
  </si>
  <si>
    <t>18</t>
  </si>
  <si>
    <t>573231106</t>
  </si>
  <si>
    <t>Postřik spojovací PS bez posypu kamenivem ze silniční emulze, v množství 0,30 kg/m2</t>
  </si>
  <si>
    <t>-548281115</t>
  </si>
  <si>
    <t>19</t>
  </si>
  <si>
    <t>577144141</t>
  </si>
  <si>
    <t>Asfaltový beton vrstva obrusná ACO 11 (ABS) s rozprostřením a se zhutněním z modifikovaného asfaltu v pruhu šířky přes 3 m, po zhutnění tl. 50 mm</t>
  </si>
  <si>
    <t>884826900</t>
  </si>
  <si>
    <t>20</t>
  </si>
  <si>
    <t>577155122</t>
  </si>
  <si>
    <t>Asfaltový beton vrstva ložní ACL 16 (ABH) s rozprostřením a zhutněním z nemodifikovaného asfaltu v pruhu šířky přes 3 m, po zhutnění tl. 60 mm</t>
  </si>
  <si>
    <t>339315339</t>
  </si>
  <si>
    <t>155*1,05</t>
  </si>
  <si>
    <t>577144121</t>
  </si>
  <si>
    <t>Asfaltový beton vrstva obrusná ACO 11 (ABS) s rozprostřením a se zhutněním z nemodifikovaného asfaltu v pruhu šířky přes 3 m tř. I, po zhutnění tl. 50 mm</t>
  </si>
  <si>
    <t>-1369034994</t>
  </si>
  <si>
    <t>155</t>
  </si>
  <si>
    <t>Trubní vedení</t>
  </si>
  <si>
    <t>22</t>
  </si>
  <si>
    <t>899623161</t>
  </si>
  <si>
    <t>Obetonování potrubí nebo zdiva stok betonem prostým v otevřeném výkopu, betonem tř. C 20/25</t>
  </si>
  <si>
    <t>78137539</t>
  </si>
  <si>
    <t>1,5*10</t>
  </si>
  <si>
    <t>3*9,5</t>
  </si>
  <si>
    <t>Ostatní konstrukce a práce, bourání</t>
  </si>
  <si>
    <t>23</t>
  </si>
  <si>
    <t>961041221R</t>
  </si>
  <si>
    <t>Bourání čel propustků z kamene a betonu</t>
  </si>
  <si>
    <t>-1577074963</t>
  </si>
  <si>
    <t>Poznámka k položce:_x000D_
bourání stávajících čel propustků</t>
  </si>
  <si>
    <t>"bouraní čel propustků (2 m3/ks)" 8*2</t>
  </si>
  <si>
    <t>24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</si>
  <si>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</si>
  <si>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</t>
  </si>
  <si>
    <t>m</t>
  </si>
  <si>
    <t>180706677</t>
  </si>
  <si>
    <t>čištění příkopů</t>
  </si>
  <si>
    <t>1960</t>
  </si>
  <si>
    <t>25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</si>
  <si>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</si>
  <si>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</si>
  <si>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1484441863</t>
  </si>
  <si>
    <t>26</t>
  </si>
  <si>
    <t>966006255R</t>
  </si>
  <si>
    <t>Odstranění směrových sloupků uložených do země plastových nebo kovových s naložením na dopravní prostředek</t>
  </si>
  <si>
    <t>kus</t>
  </si>
  <si>
    <t>1049272151</t>
  </si>
  <si>
    <t>Poznámka k položce:_x000D_
včetně odvozu na středisko SÚSPK</t>
  </si>
  <si>
    <t>předpokládané množství stávajících směrových sloupků</t>
  </si>
  <si>
    <t>40</t>
  </si>
  <si>
    <t>27</t>
  </si>
  <si>
    <t>912211111</t>
  </si>
  <si>
    <t>Montáž směrového sloupku plastového s odrazkou prostým uložením bez betonového základu silničního</t>
  </si>
  <si>
    <t>204123605</t>
  </si>
  <si>
    <t>směrové sloupky červené</t>
  </si>
  <si>
    <t>28</t>
  </si>
  <si>
    <t>40445158R</t>
  </si>
  <si>
    <t>sloupek směrový silniční plastový červený</t>
  </si>
  <si>
    <t>132040759</t>
  </si>
  <si>
    <t>29</t>
  </si>
  <si>
    <t>912221111</t>
  </si>
  <si>
    <t>Montáž směrového sloupku ocelového pružného ručním beraněním silničního</t>
  </si>
  <si>
    <t>-903910912</t>
  </si>
  <si>
    <t>112</t>
  </si>
  <si>
    <t>30</t>
  </si>
  <si>
    <t>40445165</t>
  </si>
  <si>
    <t>sloupek směrový silniční ocelový</t>
  </si>
  <si>
    <t>-48109258</t>
  </si>
  <si>
    <t>31</t>
  </si>
  <si>
    <t>915111111</t>
  </si>
  <si>
    <t>Vodorovné dopravní značení stříkané barvou dělící čára šířky 125 mm souvislá bílá základní</t>
  </si>
  <si>
    <t>2048041174</t>
  </si>
  <si>
    <t>2250</t>
  </si>
  <si>
    <t>32</t>
  </si>
  <si>
    <t>915211112</t>
  </si>
  <si>
    <t>Vodorovné dopravní značení stříkaným plastem dělící čára šířky 125 mm souvislá bílá retroreflexní</t>
  </si>
  <si>
    <t>-1435316044</t>
  </si>
  <si>
    <t>33</t>
  </si>
  <si>
    <t>915121121</t>
  </si>
  <si>
    <t>Vodorovné dopravní značení stříkané barvou vodící čára bílá šířky 250 mm přerušovaná základní</t>
  </si>
  <si>
    <t>1352391383</t>
  </si>
  <si>
    <t>34</t>
  </si>
  <si>
    <t>915221122</t>
  </si>
  <si>
    <t>Vodorovné dopravní značení stříkaným plastem vodící čára bílá šířky 250 mm přerušovaná retroreflexní</t>
  </si>
  <si>
    <t>1964480489</t>
  </si>
  <si>
    <t>35</t>
  </si>
  <si>
    <t>919442311R</t>
  </si>
  <si>
    <t>Hospodářský přejezd délky 10 m ze železobetonových trub DN 400 mm, s čely ze zdiva z lomového kamene na maltu cementovou, s převýšením do 600 mm včetně bouracích a zemních prací, odvozu a likvidace přebytečné zeminy a suti a včetně dodání materiálu viz vzorový výkres PD</t>
  </si>
  <si>
    <t>450080255</t>
  </si>
  <si>
    <t>předpoklad 3 ks bude upřesněno při KD</t>
  </si>
  <si>
    <t>36</t>
  </si>
  <si>
    <t>919521140</t>
  </si>
  <si>
    <t>Zřízení silničního propustku z trub betonových nebo železobetonových DN 600 mm</t>
  </si>
  <si>
    <t>551706106</t>
  </si>
  <si>
    <t>11,25</t>
  </si>
  <si>
    <t>11,4</t>
  </si>
  <si>
    <t>2*10,1</t>
  </si>
  <si>
    <t>37</t>
  </si>
  <si>
    <t>59222001</t>
  </si>
  <si>
    <t>trouba ŽB hrdlová DN 600</t>
  </si>
  <si>
    <t>-1907321295</t>
  </si>
  <si>
    <t>42,85*1,01 'Přepočtené koeficientem množství</t>
  </si>
  <si>
    <t>38</t>
  </si>
  <si>
    <t>919441221</t>
  </si>
  <si>
    <t>Čelo propustku šikmé z lomového kamene, pro propustek z trub DN 600 až 800 mm</t>
  </si>
  <si>
    <t>-1747250873</t>
  </si>
  <si>
    <t>propustek km 0,474</t>
  </si>
  <si>
    <t>2*2</t>
  </si>
  <si>
    <t>39</t>
  </si>
  <si>
    <t>919735112</t>
  </si>
  <si>
    <t>Řezání stávajícího živičného krytu nebo podkladu hloubky přes 50 do 100 mm</t>
  </si>
  <si>
    <t>819744580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</si>
  <si>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</si>
  <si>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</si>
  <si>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-226536780</t>
  </si>
  <si>
    <t>997</t>
  </si>
  <si>
    <t>Přesun sutě</t>
  </si>
  <si>
    <t>41</t>
  </si>
  <si>
    <t>997211511R</t>
  </si>
  <si>
    <t>Vodorovná doprava suti nebo vybouraných hmot suti se složením a hrubým urovnáním na skládku</t>
  </si>
  <si>
    <t>1321033998</t>
  </si>
  <si>
    <t>Poznámka k položce:_x000D_
materiál z čištění krajnic, příkopů a bourání propustků  - odvoz na skládku</t>
  </si>
  <si>
    <t>čištění krajnic</t>
  </si>
  <si>
    <t>137,592</t>
  </si>
  <si>
    <t>380,24</t>
  </si>
  <si>
    <t>bourání čel propustků</t>
  </si>
  <si>
    <t>33,6</t>
  </si>
  <si>
    <t>bourání propustků a opěr</t>
  </si>
  <si>
    <t>55,2</t>
  </si>
  <si>
    <t>bourání ŽB desky na propustku</t>
  </si>
  <si>
    <t>13,8</t>
  </si>
  <si>
    <t>42</t>
  </si>
  <si>
    <t>997221873</t>
  </si>
  <si>
    <t>Poplatek za uložení stavebního odpadu na recyklační skládce (skládkovné) zeminy a kamení zatříděného do Katalogu odpadů pod kódem 17 05 04</t>
  </si>
  <si>
    <t>1357142582</t>
  </si>
  <si>
    <t>Poznámka k položce:_x000D_
materiál z odkopávek, z čištění krajnic příkopů - poplatek za skládku (skládku zajišťuje zhotovitel)</t>
  </si>
  <si>
    <t>odkopávky a hloubení</t>
  </si>
  <si>
    <t>97,985*1,8</t>
  </si>
  <si>
    <t>43</t>
  </si>
  <si>
    <t>997221861</t>
  </si>
  <si>
    <t>Poplatek za uložení stavebního odpadu na recyklační skládce (skládkovné) z prostého betonu zatříděného do Katalogu odpadů pod kódem 17 01 01</t>
  </si>
  <si>
    <t>1284408428</t>
  </si>
  <si>
    <t>Poznámka k položce:_x000D_
materiál z bourání propustků - poplatek za skládku (skládku zajišťuje zhotovitel)</t>
  </si>
  <si>
    <t>998</t>
  </si>
  <si>
    <t>Přesun hmot</t>
  </si>
  <si>
    <t>44</t>
  </si>
  <si>
    <t>998225111</t>
  </si>
  <si>
    <t>Přesun hmot pro komunikace s krytem z kameniva, monolitickým betonovým nebo živičným  dopravní vzdálenost do 200 m jakékoliv délky objektu</t>
  </si>
  <si>
    <t>-204209082</t>
  </si>
  <si>
    <t>SO_VRN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</si>
  <si>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</si>
  <si>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</si>
  <si>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</si>
  <si>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</si>
  <si>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</si>
  <si>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</si>
  <si>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</si>
  <si>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</si>
  <si>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 - vytýčení, zaměření</t>
  </si>
  <si>
    <t>kpl</t>
  </si>
  <si>
    <t>1024</t>
  </si>
  <si>
    <t>-1728153167</t>
  </si>
  <si>
    <t>012203000</t>
  </si>
  <si>
    <t>Průzkumné, geodetické a projektové práce geodetické práce při provádění stavby - vytýčení stávajících inženýrských sítí</t>
  </si>
  <si>
    <t>297304018</t>
  </si>
  <si>
    <t>012303000</t>
  </si>
  <si>
    <t>Průzkumné, geodetické a projektové práce geodetické práce po výstavbě - zaměření skutečného provedení</t>
  </si>
  <si>
    <t>1334602080</t>
  </si>
  <si>
    <t>013254000</t>
  </si>
  <si>
    <t>Projektové práce, projektové práce dokumentace stavby (výkresová a textová) skutečného provedení stavby</t>
  </si>
  <si>
    <t>1481354148</t>
  </si>
  <si>
    <t>Poznámka k položce:_x000D_
4 paré</t>
  </si>
  <si>
    <t>VRN3</t>
  </si>
  <si>
    <t>Zařízení staveniště</t>
  </si>
  <si>
    <t>030001000</t>
  </si>
  <si>
    <t>Zařízení staveniště - zřízení , odstranění ,zabezpečení,oplocení, náklady na stav.buňky,mobil.WC, energie pro ZS, informační tabule</t>
  </si>
  <si>
    <t>934363124</t>
  </si>
  <si>
    <t>034303000</t>
  </si>
  <si>
    <t>Dopravní značení na staveništi - DIO včetně inženýrské činnosti</t>
  </si>
  <si>
    <t>783172543</t>
  </si>
  <si>
    <t>VRN4</t>
  </si>
  <si>
    <t>Inženýrská činnost</t>
  </si>
  <si>
    <t>043002000</t>
  </si>
  <si>
    <t>Zkoušení materiálů dle požadavku investora</t>
  </si>
  <si>
    <t>-1118765593</t>
  </si>
  <si>
    <t>SEZNAM FIGUR</t>
  </si>
  <si>
    <t>Výměra</t>
  </si>
  <si>
    <t>Použití figury:</t>
  </si>
  <si>
    <t>Hloubení rýh nezapažených š do 2000 mm v hornině třídy těžitelnosti I skupiny 1 a 2 objem do 50 m3 strojně</t>
  </si>
  <si>
    <t>Odkopávky a prokopávky nezapažené v hornině třídy těžitelnosti I skupiny 1 a 2 objem do 100 m3 strojně</t>
  </si>
  <si>
    <t>Recyklace podkladu za studena na místě - rozpojení a reprofilace tl přes 150 do 200 mm pl přes 6000 do 10000 m2</t>
  </si>
  <si>
    <t>Recyklace podkladu za studena na místě - promísení s pojivem, kamenivem tl přes 180 do 200 mm pl přes 6000 do 10000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</si>
</sst>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2"/>
      <c r="AL5" s="22"/>
      <c r="AM5" s="22"/>
      <c r="AN5" s="22"/>
      <c r="AO5" s="22"/>
      <c r="AP5" s="22"/>
      <c r="AQ5" s="22"/>
      <c r="AR5" s="20"/>
      <c r="BE5" s="26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2"/>
      <c r="AL6" s="22"/>
      <c r="AM6" s="22"/>
      <c r="AN6" s="22"/>
      <c r="AO6" s="22"/>
      <c r="AP6" s="22"/>
      <c r="AQ6" s="22"/>
      <c r="AR6" s="20"/>
      <c r="BE6" s="26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6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67"/>
      <c r="BS13" s="17" t="s">
        <v>6</v>
      </c>
    </row>
    <row r="14" spans="1:74" ht="12.75">
      <c r="B14" s="21"/>
      <c r="C14" s="22"/>
      <c r="D14" s="22"/>
      <c r="E14" s="272" t="s">
        <v>29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6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67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7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67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7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7"/>
    </row>
    <row r="23" spans="1:71" s="1" customFormat="1" ht="16.5" customHeight="1">
      <c r="B23" s="21"/>
      <c r="C23" s="22"/>
      <c r="D23" s="22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2"/>
      <c r="AP23" s="22"/>
      <c r="AQ23" s="22"/>
      <c r="AR23" s="20"/>
      <c r="BE23" s="26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7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5">
        <f>ROUND(AG94,2)</f>
        <v>0</v>
      </c>
      <c r="AL26" s="276"/>
      <c r="AM26" s="276"/>
      <c r="AN26" s="276"/>
      <c r="AO26" s="276"/>
      <c r="AP26" s="36"/>
      <c r="AQ26" s="36"/>
      <c r="AR26" s="39"/>
      <c r="BE26" s="26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7" t="s">
        <v>37</v>
      </c>
      <c r="M28" s="277"/>
      <c r="N28" s="277"/>
      <c r="O28" s="277"/>
      <c r="P28" s="277"/>
      <c r="Q28" s="36"/>
      <c r="R28" s="36"/>
      <c r="S28" s="36"/>
      <c r="T28" s="36"/>
      <c r="U28" s="36"/>
      <c r="V28" s="36"/>
      <c r="W28" s="277" t="s">
        <v>38</v>
      </c>
      <c r="X28" s="277"/>
      <c r="Y28" s="277"/>
      <c r="Z28" s="277"/>
      <c r="AA28" s="277"/>
      <c r="AB28" s="277"/>
      <c r="AC28" s="277"/>
      <c r="AD28" s="277"/>
      <c r="AE28" s="277"/>
      <c r="AF28" s="36"/>
      <c r="AG28" s="36"/>
      <c r="AH28" s="36"/>
      <c r="AI28" s="36"/>
      <c r="AJ28" s="36"/>
      <c r="AK28" s="277" t="s">
        <v>39</v>
      </c>
      <c r="AL28" s="277"/>
      <c r="AM28" s="277"/>
      <c r="AN28" s="277"/>
      <c r="AO28" s="277"/>
      <c r="AP28" s="36"/>
      <c r="AQ28" s="36"/>
      <c r="AR28" s="39"/>
      <c r="BE28" s="267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0">
        <v>0.21</v>
      </c>
      <c r="M29" s="279"/>
      <c r="N29" s="279"/>
      <c r="O29" s="279"/>
      <c r="P29" s="279"/>
      <c r="Q29" s="41"/>
      <c r="R29" s="41"/>
      <c r="S29" s="41"/>
      <c r="T29" s="41"/>
      <c r="U29" s="41"/>
      <c r="V29" s="41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1"/>
      <c r="AG29" s="41"/>
      <c r="AH29" s="41"/>
      <c r="AI29" s="41"/>
      <c r="AJ29" s="41"/>
      <c r="AK29" s="278">
        <f>ROUND(AV94, 2)</f>
        <v>0</v>
      </c>
      <c r="AL29" s="279"/>
      <c r="AM29" s="279"/>
      <c r="AN29" s="279"/>
      <c r="AO29" s="279"/>
      <c r="AP29" s="41"/>
      <c r="AQ29" s="41"/>
      <c r="AR29" s="42"/>
      <c r="BE29" s="268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0">
        <v>0.12</v>
      </c>
      <c r="M30" s="279"/>
      <c r="N30" s="279"/>
      <c r="O30" s="279"/>
      <c r="P30" s="279"/>
      <c r="Q30" s="41"/>
      <c r="R30" s="41"/>
      <c r="S30" s="41"/>
      <c r="T30" s="41"/>
      <c r="U30" s="41"/>
      <c r="V30" s="41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1"/>
      <c r="AG30" s="41"/>
      <c r="AH30" s="41"/>
      <c r="AI30" s="41"/>
      <c r="AJ30" s="41"/>
      <c r="AK30" s="278">
        <f>ROUND(AW94, 2)</f>
        <v>0</v>
      </c>
      <c r="AL30" s="279"/>
      <c r="AM30" s="279"/>
      <c r="AN30" s="279"/>
      <c r="AO30" s="279"/>
      <c r="AP30" s="41"/>
      <c r="AQ30" s="41"/>
      <c r="AR30" s="42"/>
      <c r="BE30" s="268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0">
        <v>0.21</v>
      </c>
      <c r="M31" s="279"/>
      <c r="N31" s="279"/>
      <c r="O31" s="279"/>
      <c r="P31" s="279"/>
      <c r="Q31" s="41"/>
      <c r="R31" s="41"/>
      <c r="S31" s="41"/>
      <c r="T31" s="41"/>
      <c r="U31" s="41"/>
      <c r="V31" s="41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1"/>
      <c r="AG31" s="41"/>
      <c r="AH31" s="41"/>
      <c r="AI31" s="41"/>
      <c r="AJ31" s="41"/>
      <c r="AK31" s="278">
        <v>0</v>
      </c>
      <c r="AL31" s="279"/>
      <c r="AM31" s="279"/>
      <c r="AN31" s="279"/>
      <c r="AO31" s="279"/>
      <c r="AP31" s="41"/>
      <c r="AQ31" s="41"/>
      <c r="AR31" s="42"/>
      <c r="BE31" s="268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0">
        <v>0.12</v>
      </c>
      <c r="M32" s="279"/>
      <c r="N32" s="279"/>
      <c r="O32" s="279"/>
      <c r="P32" s="279"/>
      <c r="Q32" s="41"/>
      <c r="R32" s="41"/>
      <c r="S32" s="41"/>
      <c r="T32" s="41"/>
      <c r="U32" s="41"/>
      <c r="V32" s="41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1"/>
      <c r="AG32" s="41"/>
      <c r="AH32" s="41"/>
      <c r="AI32" s="41"/>
      <c r="AJ32" s="41"/>
      <c r="AK32" s="278">
        <v>0</v>
      </c>
      <c r="AL32" s="279"/>
      <c r="AM32" s="279"/>
      <c r="AN32" s="279"/>
      <c r="AO32" s="279"/>
      <c r="AP32" s="41"/>
      <c r="AQ32" s="41"/>
      <c r="AR32" s="42"/>
      <c r="BE32" s="268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0">
        <v>0</v>
      </c>
      <c r="M33" s="279"/>
      <c r="N33" s="279"/>
      <c r="O33" s="279"/>
      <c r="P33" s="279"/>
      <c r="Q33" s="41"/>
      <c r="R33" s="41"/>
      <c r="S33" s="41"/>
      <c r="T33" s="41"/>
      <c r="U33" s="41"/>
      <c r="V33" s="41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1"/>
      <c r="AG33" s="41"/>
      <c r="AH33" s="41"/>
      <c r="AI33" s="41"/>
      <c r="AJ33" s="41"/>
      <c r="AK33" s="278">
        <v>0</v>
      </c>
      <c r="AL33" s="279"/>
      <c r="AM33" s="279"/>
      <c r="AN33" s="279"/>
      <c r="AO33" s="279"/>
      <c r="AP33" s="41"/>
      <c r="AQ33" s="41"/>
      <c r="AR33" s="42"/>
      <c r="BE33" s="26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7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81" t="s">
        <v>48</v>
      </c>
      <c r="Y35" s="282"/>
      <c r="Z35" s="282"/>
      <c r="AA35" s="282"/>
      <c r="AB35" s="282"/>
      <c r="AC35" s="45"/>
      <c r="AD35" s="45"/>
      <c r="AE35" s="45"/>
      <c r="AF35" s="45"/>
      <c r="AG35" s="45"/>
      <c r="AH35" s="45"/>
      <c r="AI35" s="45"/>
      <c r="AJ35" s="45"/>
      <c r="AK35" s="283">
        <f>SUM(AK26:AK33)</f>
        <v>0</v>
      </c>
      <c r="AL35" s="282"/>
      <c r="AM35" s="282"/>
      <c r="AN35" s="282"/>
      <c r="AO35" s="28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3224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5" t="str">
        <f>K6</f>
        <v>III/18022 STARÝ PLZENEC  -  ŠŤÁHLAVY - OPRAVA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7" t="str">
        <f>IF(AN8= "","",AN8)</f>
        <v>11. 9. 2024</v>
      </c>
      <c r="AN87" s="28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SÚS PK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88" t="str">
        <f>IF(E17="","",E17)</f>
        <v>MACÁN PROJEKCE DS s.r.o.</v>
      </c>
      <c r="AN89" s="289"/>
      <c r="AO89" s="289"/>
      <c r="AP89" s="289"/>
      <c r="AQ89" s="36"/>
      <c r="AR89" s="39"/>
      <c r="AS89" s="290" t="s">
        <v>56</v>
      </c>
      <c r="AT89" s="29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88" t="str">
        <f>IF(E20="","",E20)</f>
        <v>Žižkovský Petr</v>
      </c>
      <c r="AN90" s="289"/>
      <c r="AO90" s="289"/>
      <c r="AP90" s="289"/>
      <c r="AQ90" s="36"/>
      <c r="AR90" s="39"/>
      <c r="AS90" s="292"/>
      <c r="AT90" s="29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4"/>
      <c r="AT91" s="29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6" t="s">
        <v>57</v>
      </c>
      <c r="D92" s="297"/>
      <c r="E92" s="297"/>
      <c r="F92" s="297"/>
      <c r="G92" s="297"/>
      <c r="H92" s="73"/>
      <c r="I92" s="298" t="s">
        <v>58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9" t="s">
        <v>59</v>
      </c>
      <c r="AH92" s="297"/>
      <c r="AI92" s="297"/>
      <c r="AJ92" s="297"/>
      <c r="AK92" s="297"/>
      <c r="AL92" s="297"/>
      <c r="AM92" s="297"/>
      <c r="AN92" s="298" t="s">
        <v>60</v>
      </c>
      <c r="AO92" s="297"/>
      <c r="AP92" s="300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4">
        <f>ROUND(SUM(AG95:AG96),2)</f>
        <v>0</v>
      </c>
      <c r="AH94" s="304"/>
      <c r="AI94" s="304"/>
      <c r="AJ94" s="304"/>
      <c r="AK94" s="304"/>
      <c r="AL94" s="304"/>
      <c r="AM94" s="304"/>
      <c r="AN94" s="305">
        <f>SUM(AG94,AT94)</f>
        <v>0</v>
      </c>
      <c r="AO94" s="305"/>
      <c r="AP94" s="305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303" t="s">
        <v>81</v>
      </c>
      <c r="E95" s="303"/>
      <c r="F95" s="303"/>
      <c r="G95" s="303"/>
      <c r="H95" s="303"/>
      <c r="I95" s="96"/>
      <c r="J95" s="303" t="s">
        <v>82</v>
      </c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1">
        <f>'SO_101 - KOMUNIKACE'!J30</f>
        <v>0</v>
      </c>
      <c r="AH95" s="302"/>
      <c r="AI95" s="302"/>
      <c r="AJ95" s="302"/>
      <c r="AK95" s="302"/>
      <c r="AL95" s="302"/>
      <c r="AM95" s="302"/>
      <c r="AN95" s="301">
        <f>SUM(AG95,AT95)</f>
        <v>0</v>
      </c>
      <c r="AO95" s="302"/>
      <c r="AP95" s="302"/>
      <c r="AQ95" s="97" t="s">
        <v>83</v>
      </c>
      <c r="AR95" s="98"/>
      <c r="AS95" s="99">
        <v>0</v>
      </c>
      <c r="AT95" s="100">
        <f>ROUND(SUM(AV95:AW95),2)</f>
        <v>0</v>
      </c>
      <c r="AU95" s="101">
        <f>'SO_101 - KOMUNIKACE'!P124</f>
        <v>0</v>
      </c>
      <c r="AV95" s="100">
        <f>'SO_101 - KOMUNIKACE'!J33</f>
        <v>0</v>
      </c>
      <c r="AW95" s="100">
        <f>'SO_101 - KOMUNIKACE'!J34</f>
        <v>0</v>
      </c>
      <c r="AX95" s="100">
        <f>'SO_101 - KOMUNIKACE'!J35</f>
        <v>0</v>
      </c>
      <c r="AY95" s="100">
        <f>'SO_101 - KOMUNIKACE'!J36</f>
        <v>0</v>
      </c>
      <c r="AZ95" s="100">
        <f>'SO_101 - KOMUNIKACE'!F33</f>
        <v>0</v>
      </c>
      <c r="BA95" s="100">
        <f>'SO_101 - KOMUNIKACE'!F34</f>
        <v>0</v>
      </c>
      <c r="BB95" s="100">
        <f>'SO_101 - KOMUNIKACE'!F35</f>
        <v>0</v>
      </c>
      <c r="BC95" s="100">
        <f>'SO_101 - KOMUNIKACE'!F36</f>
        <v>0</v>
      </c>
      <c r="BD95" s="102">
        <f>'SO_101 - KOMUNIKACE'!F37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24.75" customHeight="1">
      <c r="A96" s="93" t="s">
        <v>80</v>
      </c>
      <c r="B96" s="94"/>
      <c r="C96" s="95"/>
      <c r="D96" s="303" t="s">
        <v>87</v>
      </c>
      <c r="E96" s="303"/>
      <c r="F96" s="303"/>
      <c r="G96" s="303"/>
      <c r="H96" s="303"/>
      <c r="I96" s="96"/>
      <c r="J96" s="303" t="s">
        <v>88</v>
      </c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1">
        <f>'SO_VRN - VRN'!J30</f>
        <v>0</v>
      </c>
      <c r="AH96" s="302"/>
      <c r="AI96" s="302"/>
      <c r="AJ96" s="302"/>
      <c r="AK96" s="302"/>
      <c r="AL96" s="302"/>
      <c r="AM96" s="302"/>
      <c r="AN96" s="301">
        <f>SUM(AG96,AT96)</f>
        <v>0</v>
      </c>
      <c r="AO96" s="302"/>
      <c r="AP96" s="302"/>
      <c r="AQ96" s="97" t="s">
        <v>83</v>
      </c>
      <c r="AR96" s="98"/>
      <c r="AS96" s="104">
        <v>0</v>
      </c>
      <c r="AT96" s="105">
        <f>ROUND(SUM(AV96:AW96),2)</f>
        <v>0</v>
      </c>
      <c r="AU96" s="106">
        <f>'SO_VRN - VRN'!P120</f>
        <v>0</v>
      </c>
      <c r="AV96" s="105">
        <f>'SO_VRN - VRN'!J33</f>
        <v>0</v>
      </c>
      <c r="AW96" s="105">
        <f>'SO_VRN - VRN'!J34</f>
        <v>0</v>
      </c>
      <c r="AX96" s="105">
        <f>'SO_VRN - VRN'!J35</f>
        <v>0</v>
      </c>
      <c r="AY96" s="105">
        <f>'SO_VRN - VRN'!J36</f>
        <v>0</v>
      </c>
      <c r="AZ96" s="105">
        <f>'SO_VRN - VRN'!F33</f>
        <v>0</v>
      </c>
      <c r="BA96" s="105">
        <f>'SO_VRN - VRN'!F34</f>
        <v>0</v>
      </c>
      <c r="BB96" s="105">
        <f>'SO_VRN - VRN'!F35</f>
        <v>0</v>
      </c>
      <c r="BC96" s="105">
        <f>'SO_VRN - VRN'!F36</f>
        <v>0</v>
      </c>
      <c r="BD96" s="107">
        <f>'SO_VRN - VRN'!F37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QzDljXSlY63ZIF8SfWayeZt+ilVrl6H7DRJLLKyaWnCePwkocL7D/c1c4FBIy6g1k8xyldiQvsZtJuI1MgA6WA==" saltValue="KQgSFz2tDIS4hmOb6Z+DwmD0ASxV6JilMVySp1iZIIXxhxGQNc4HX0p3xjh7QAXwYMcZexnGCTOmwTTgFhPpm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_101 - KOMUNIKACE'!C2" display="/"/>
    <hyperlink ref="A96" location="'SO_VRN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7" t="s">
        <v>85</v>
      </c>
      <c r="AZ2" s="108" t="s">
        <v>90</v>
      </c>
      <c r="BA2" s="108" t="s">
        <v>91</v>
      </c>
      <c r="BB2" s="108" t="s">
        <v>92</v>
      </c>
      <c r="BC2" s="108" t="s">
        <v>93</v>
      </c>
      <c r="BD2" s="108" t="s">
        <v>86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  <c r="AZ3" s="108" t="s">
        <v>94</v>
      </c>
      <c r="BA3" s="108" t="s">
        <v>94</v>
      </c>
      <c r="BB3" s="108" t="s">
        <v>92</v>
      </c>
      <c r="BC3" s="108" t="s">
        <v>95</v>
      </c>
      <c r="BD3" s="108" t="s">
        <v>86</v>
      </c>
    </row>
    <row r="4" spans="1:56" s="1" customFormat="1" ht="24.95" customHeight="1">
      <c r="B4" s="20"/>
      <c r="D4" s="111" t="s">
        <v>96</v>
      </c>
      <c r="L4" s="20"/>
      <c r="M4" s="112" t="s">
        <v>10</v>
      </c>
      <c r="AT4" s="17" t="s">
        <v>4</v>
      </c>
      <c r="AZ4" s="108" t="s">
        <v>97</v>
      </c>
      <c r="BA4" s="108" t="s">
        <v>98</v>
      </c>
      <c r="BB4" s="108" t="s">
        <v>99</v>
      </c>
      <c r="BC4" s="108" t="s">
        <v>100</v>
      </c>
      <c r="BD4" s="108" t="s">
        <v>86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3" t="s">
        <v>16</v>
      </c>
      <c r="L6" s="20"/>
    </row>
    <row r="7" spans="1:56" s="1" customFormat="1" ht="16.5" customHeight="1">
      <c r="B7" s="20"/>
      <c r="E7" s="307" t="str">
        <f>'Rekapitulace stavby'!K6</f>
        <v>III/18022 STARÝ PLZENEC  -  ŠŤÁHLAVY - OPRAVA</v>
      </c>
      <c r="F7" s="308"/>
      <c r="G7" s="308"/>
      <c r="H7" s="308"/>
      <c r="L7" s="20"/>
    </row>
    <row r="8" spans="1:56" s="2" customFormat="1" ht="12" customHeight="1">
      <c r="A8" s="34"/>
      <c r="B8" s="39"/>
      <c r="C8" s="34"/>
      <c r="D8" s="113" t="s">
        <v>101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09" t="s">
        <v>102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11. 9. 2024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ROUND((SUM(BE124:BE346)),  2)</f>
        <v>0</v>
      </c>
      <c r="G33" s="34"/>
      <c r="H33" s="34"/>
      <c r="I33" s="125">
        <v>0.21</v>
      </c>
      <c r="J33" s="124">
        <f>ROUND(((SUM(BE124:BE346))*I33),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ROUND((SUM(BF124:BF346)),  2)</f>
        <v>0</v>
      </c>
      <c r="G34" s="34"/>
      <c r="H34" s="34"/>
      <c r="I34" s="125">
        <v>0.12</v>
      </c>
      <c r="J34" s="124">
        <f>ROUND(((SUM(BF124:BF346))*I34),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ROUND((SUM(BG124:BG346)),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ROUND((SUM(BH124:BH346)),  2)</f>
        <v>0</v>
      </c>
      <c r="G36" s="34"/>
      <c r="H36" s="34"/>
      <c r="I36" s="125">
        <v>0.12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ROUND((SUM(BI124:BI346)),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III/18022 STARÝ PLZENEC  -  ŠŤÁHLAVY - OPRAVA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5" t="str">
        <f>E9</f>
        <v>SO_101 - KOMUNIKACE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11. 9. 2024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SÚS PK</v>
      </c>
      <c r="G91" s="36"/>
      <c r="H91" s="36"/>
      <c r="I91" s="29" t="s">
        <v>30</v>
      </c>
      <c r="J91" s="32" t="str">
        <f>E21</f>
        <v>MACÁN PROJEKCE DS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Žižkovský Petr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104</v>
      </c>
      <c r="D94" s="145"/>
      <c r="E94" s="145"/>
      <c r="F94" s="145"/>
      <c r="G94" s="145"/>
      <c r="H94" s="145"/>
      <c r="I94" s="145"/>
      <c r="J94" s="146" t="s">
        <v>105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106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107</v>
      </c>
    </row>
    <row r="97" spans="1:31" s="9" customFormat="1" ht="24.95" customHeight="1">
      <c r="B97" s="148"/>
      <c r="C97" s="149"/>
      <c r="D97" s="150" t="s">
        <v>108</v>
      </c>
      <c r="E97" s="151"/>
      <c r="F97" s="151"/>
      <c r="G97" s="151"/>
      <c r="H97" s="151"/>
      <c r="I97" s="151"/>
      <c r="J97" s="152">
        <f>J125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109</v>
      </c>
      <c r="E98" s="157"/>
      <c r="F98" s="157"/>
      <c r="G98" s="157"/>
      <c r="H98" s="157"/>
      <c r="I98" s="157"/>
      <c r="J98" s="158">
        <f>J126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110</v>
      </c>
      <c r="E99" s="157"/>
      <c r="F99" s="157"/>
      <c r="G99" s="157"/>
      <c r="H99" s="157"/>
      <c r="I99" s="157"/>
      <c r="J99" s="158">
        <f>J168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111</v>
      </c>
      <c r="E100" s="157"/>
      <c r="F100" s="157"/>
      <c r="G100" s="157"/>
      <c r="H100" s="157"/>
      <c r="I100" s="157"/>
      <c r="J100" s="158">
        <f>J178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112</v>
      </c>
      <c r="E101" s="157"/>
      <c r="F101" s="157"/>
      <c r="G101" s="157"/>
      <c r="H101" s="157"/>
      <c r="I101" s="157"/>
      <c r="J101" s="158">
        <f>J230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113</v>
      </c>
      <c r="E102" s="157"/>
      <c r="F102" s="157"/>
      <c r="G102" s="157"/>
      <c r="H102" s="157"/>
      <c r="I102" s="157"/>
      <c r="J102" s="158">
        <f>J239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114</v>
      </c>
      <c r="E103" s="157"/>
      <c r="F103" s="157"/>
      <c r="G103" s="157"/>
      <c r="H103" s="157"/>
      <c r="I103" s="157"/>
      <c r="J103" s="158">
        <f>J313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115</v>
      </c>
      <c r="E104" s="157"/>
      <c r="F104" s="157"/>
      <c r="G104" s="157"/>
      <c r="H104" s="157"/>
      <c r="I104" s="157"/>
      <c r="J104" s="158">
        <f>J345</f>
        <v>0</v>
      </c>
      <c r="K104" s="155"/>
      <c r="L104" s="159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14" t="str">
        <f>E7</f>
        <v>III/18022 STARÝ PLZENEC  -  ŠŤÁHLAVY - OPRAVA</v>
      </c>
      <c r="F114" s="315"/>
      <c r="G114" s="315"/>
      <c r="H114" s="31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101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85" t="str">
        <f>E9</f>
        <v>SO_101 - KOMUNIKACE</v>
      </c>
      <c r="F116" s="316"/>
      <c r="G116" s="316"/>
      <c r="H116" s="31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29" t="s">
        <v>22</v>
      </c>
      <c r="J118" s="66" t="str">
        <f>IF(J12="","",J12)</f>
        <v>11. 9. 2024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E15</f>
        <v>SÚS PK</v>
      </c>
      <c r="G120" s="36"/>
      <c r="H120" s="36"/>
      <c r="I120" s="29" t="s">
        <v>30</v>
      </c>
      <c r="J120" s="32" t="str">
        <f>E21</f>
        <v>MACÁN PROJEKCE DS s.r.o.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IF(E18="","",E18)</f>
        <v>Vyplň údaj</v>
      </c>
      <c r="G121" s="36"/>
      <c r="H121" s="36"/>
      <c r="I121" s="29" t="s">
        <v>33</v>
      </c>
      <c r="J121" s="32" t="str">
        <f>E24</f>
        <v>Žižkovský Petr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0"/>
      <c r="B123" s="161"/>
      <c r="C123" s="162" t="s">
        <v>117</v>
      </c>
      <c r="D123" s="163" t="s">
        <v>61</v>
      </c>
      <c r="E123" s="163" t="s">
        <v>57</v>
      </c>
      <c r="F123" s="163" t="s">
        <v>58</v>
      </c>
      <c r="G123" s="163" t="s">
        <v>118</v>
      </c>
      <c r="H123" s="163" t="s">
        <v>119</v>
      </c>
      <c r="I123" s="163" t="s">
        <v>120</v>
      </c>
      <c r="J123" s="163" t="s">
        <v>105</v>
      </c>
      <c r="K123" s="164" t="s">
        <v>121</v>
      </c>
      <c r="L123" s="165"/>
      <c r="M123" s="75" t="s">
        <v>1</v>
      </c>
      <c r="N123" s="76" t="s">
        <v>40</v>
      </c>
      <c r="O123" s="76" t="s">
        <v>122</v>
      </c>
      <c r="P123" s="76" t="s">
        <v>123</v>
      </c>
      <c r="Q123" s="76" t="s">
        <v>124</v>
      </c>
      <c r="R123" s="76" t="s">
        <v>125</v>
      </c>
      <c r="S123" s="76" t="s">
        <v>126</v>
      </c>
      <c r="T123" s="77" t="s">
        <v>127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9" customHeight="1">
      <c r="A124" s="34"/>
      <c r="B124" s="35"/>
      <c r="C124" s="82" t="s">
        <v>128</v>
      </c>
      <c r="D124" s="36"/>
      <c r="E124" s="36"/>
      <c r="F124" s="36"/>
      <c r="G124" s="36"/>
      <c r="H124" s="36"/>
      <c r="I124" s="36"/>
      <c r="J124" s="166">
        <f>BK124</f>
        <v>0</v>
      </c>
      <c r="K124" s="36"/>
      <c r="L124" s="39"/>
      <c r="M124" s="78"/>
      <c r="N124" s="167"/>
      <c r="O124" s="79"/>
      <c r="P124" s="168">
        <f>P125</f>
        <v>0</v>
      </c>
      <c r="Q124" s="79"/>
      <c r="R124" s="168">
        <f>R125</f>
        <v>861.90558749999991</v>
      </c>
      <c r="S124" s="79"/>
      <c r="T124" s="169">
        <f>T125</f>
        <v>1640.3359999999998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107</v>
      </c>
      <c r="BK124" s="170">
        <f>BK125</f>
        <v>0</v>
      </c>
    </row>
    <row r="125" spans="1:65" s="12" customFormat="1" ht="25.9" customHeight="1">
      <c r="B125" s="171"/>
      <c r="C125" s="172"/>
      <c r="D125" s="173" t="s">
        <v>75</v>
      </c>
      <c r="E125" s="174" t="s">
        <v>129</v>
      </c>
      <c r="F125" s="174" t="s">
        <v>130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P126+P168+P178+P230+P239+P313+P345</f>
        <v>0</v>
      </c>
      <c r="Q125" s="179"/>
      <c r="R125" s="180">
        <f>R126+R168+R178+R230+R239+R313+R345</f>
        <v>861.90558749999991</v>
      </c>
      <c r="S125" s="179"/>
      <c r="T125" s="181">
        <f>T126+T168+T178+T230+T239+T313+T345</f>
        <v>1640.3359999999998</v>
      </c>
      <c r="AR125" s="182" t="s">
        <v>84</v>
      </c>
      <c r="AT125" s="183" t="s">
        <v>75</v>
      </c>
      <c r="AU125" s="183" t="s">
        <v>76</v>
      </c>
      <c r="AY125" s="182" t="s">
        <v>131</v>
      </c>
      <c r="BK125" s="184">
        <f>BK126+BK168+BK178+BK230+BK239+BK313+BK345</f>
        <v>0</v>
      </c>
    </row>
    <row r="126" spans="1:65" s="12" customFormat="1" ht="22.9" customHeight="1">
      <c r="B126" s="171"/>
      <c r="C126" s="172"/>
      <c r="D126" s="173" t="s">
        <v>75</v>
      </c>
      <c r="E126" s="185" t="s">
        <v>84</v>
      </c>
      <c r="F126" s="185" t="s">
        <v>132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SUM(P127:P167)</f>
        <v>0</v>
      </c>
      <c r="Q126" s="179"/>
      <c r="R126" s="180">
        <f>SUM(R127:R167)</f>
        <v>0.14780000000000001</v>
      </c>
      <c r="S126" s="179"/>
      <c r="T126" s="181">
        <f>SUM(T127:T167)</f>
        <v>1088.82</v>
      </c>
      <c r="AR126" s="182" t="s">
        <v>84</v>
      </c>
      <c r="AT126" s="183" t="s">
        <v>75</v>
      </c>
      <c r="AU126" s="183" t="s">
        <v>84</v>
      </c>
      <c r="AY126" s="182" t="s">
        <v>131</v>
      </c>
      <c r="BK126" s="184">
        <f>SUM(BK127:BK167)</f>
        <v>0</v>
      </c>
    </row>
    <row r="127" spans="1:65" s="2" customFormat="1" ht="44.25" customHeight="1">
      <c r="A127" s="34"/>
      <c r="B127" s="35"/>
      <c r="C127" s="187" t="s">
        <v>84</v>
      </c>
      <c r="D127" s="187" t="s">
        <v>133</v>
      </c>
      <c r="E127" s="188" t="s">
        <v>134</v>
      </c>
      <c r="F127" s="189" t="s">
        <v>135</v>
      </c>
      <c r="G127" s="190" t="s">
        <v>99</v>
      </c>
      <c r="H127" s="191">
        <v>7390</v>
      </c>
      <c r="I127" s="192"/>
      <c r="J127" s="193">
        <f>ROUND(I127*H127,2)</f>
        <v>0</v>
      </c>
      <c r="K127" s="189" t="s">
        <v>136</v>
      </c>
      <c r="L127" s="39"/>
      <c r="M127" s="194" t="s">
        <v>1</v>
      </c>
      <c r="N127" s="195" t="s">
        <v>41</v>
      </c>
      <c r="O127" s="71"/>
      <c r="P127" s="196">
        <f>O127*H127</f>
        <v>0</v>
      </c>
      <c r="Q127" s="196">
        <v>2.0000000000000002E-5</v>
      </c>
      <c r="R127" s="196">
        <f>Q127*H127</f>
        <v>0.14780000000000001</v>
      </c>
      <c r="S127" s="196">
        <v>0.13800000000000001</v>
      </c>
      <c r="T127" s="197">
        <f>S127*H127</f>
        <v>1019.82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137</v>
      </c>
      <c r="AT127" s="198" t="s">
        <v>133</v>
      </c>
      <c r="AU127" s="198" t="s">
        <v>86</v>
      </c>
      <c r="AY127" s="17" t="s">
        <v>131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7" t="s">
        <v>84</v>
      </c>
      <c r="BK127" s="199">
        <f>ROUND(I127*H127,2)</f>
        <v>0</v>
      </c>
      <c r="BL127" s="17" t="s">
        <v>137</v>
      </c>
      <c r="BM127" s="198" t="s">
        <v>138</v>
      </c>
    </row>
    <row r="128" spans="1:65" s="2" customFormat="1" ht="19.5">
      <c r="A128" s="34"/>
      <c r="B128" s="35"/>
      <c r="C128" s="36"/>
      <c r="D128" s="200" t="s">
        <v>139</v>
      </c>
      <c r="E128" s="36"/>
      <c r="F128" s="201" t="s">
        <v>140</v>
      </c>
      <c r="G128" s="36"/>
      <c r="H128" s="36"/>
      <c r="I128" s="202"/>
      <c r="J128" s="36"/>
      <c r="K128" s="36"/>
      <c r="L128" s="39"/>
      <c r="M128" s="203"/>
      <c r="N128" s="204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139</v>
      </c>
      <c r="AU128" s="17" t="s">
        <v>86</v>
      </c>
    </row>
    <row r="129" spans="1:65" s="13" customFormat="1" ht="11.25">
      <c r="B129" s="205"/>
      <c r="C129" s="206"/>
      <c r="D129" s="200" t="s">
        <v>141</v>
      </c>
      <c r="E129" s="207" t="s">
        <v>1</v>
      </c>
      <c r="F129" s="208" t="s">
        <v>142</v>
      </c>
      <c r="G129" s="206"/>
      <c r="H129" s="207" t="s">
        <v>1</v>
      </c>
      <c r="I129" s="209"/>
      <c r="J129" s="206"/>
      <c r="K129" s="206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141</v>
      </c>
      <c r="AU129" s="214" t="s">
        <v>86</v>
      </c>
      <c r="AV129" s="13" t="s">
        <v>84</v>
      </c>
      <c r="AW129" s="13" t="s">
        <v>32</v>
      </c>
      <c r="AX129" s="13" t="s">
        <v>76</v>
      </c>
      <c r="AY129" s="214" t="s">
        <v>131</v>
      </c>
    </row>
    <row r="130" spans="1:65" s="14" customFormat="1" ht="11.25">
      <c r="B130" s="215"/>
      <c r="C130" s="216"/>
      <c r="D130" s="200" t="s">
        <v>141</v>
      </c>
      <c r="E130" s="217" t="s">
        <v>1</v>
      </c>
      <c r="F130" s="218" t="s">
        <v>143</v>
      </c>
      <c r="G130" s="216"/>
      <c r="H130" s="219">
        <v>7390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141</v>
      </c>
      <c r="AU130" s="225" t="s">
        <v>86</v>
      </c>
      <c r="AV130" s="14" t="s">
        <v>86</v>
      </c>
      <c r="AW130" s="14" t="s">
        <v>32</v>
      </c>
      <c r="AX130" s="14" t="s">
        <v>76</v>
      </c>
      <c r="AY130" s="225" t="s">
        <v>131</v>
      </c>
    </row>
    <row r="131" spans="1:65" s="15" customFormat="1" ht="11.25">
      <c r="B131" s="226"/>
      <c r="C131" s="227"/>
      <c r="D131" s="200" t="s">
        <v>141</v>
      </c>
      <c r="E131" s="228" t="s">
        <v>1</v>
      </c>
      <c r="F131" s="229" t="s">
        <v>144</v>
      </c>
      <c r="G131" s="227"/>
      <c r="H131" s="230">
        <v>7390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141</v>
      </c>
      <c r="AU131" s="236" t="s">
        <v>86</v>
      </c>
      <c r="AV131" s="15" t="s">
        <v>137</v>
      </c>
      <c r="AW131" s="15" t="s">
        <v>32</v>
      </c>
      <c r="AX131" s="15" t="s">
        <v>84</v>
      </c>
      <c r="AY131" s="236" t="s">
        <v>131</v>
      </c>
    </row>
    <row r="132" spans="1:65" s="2" customFormat="1" ht="62.65" customHeight="1">
      <c r="A132" s="34"/>
      <c r="B132" s="35"/>
      <c r="C132" s="187" t="s">
        <v>86</v>
      </c>
      <c r="D132" s="187" t="s">
        <v>133</v>
      </c>
      <c r="E132" s="188" t="s">
        <v>145</v>
      </c>
      <c r="F132" s="189" t="s">
        <v>146</v>
      </c>
      <c r="G132" s="190" t="s">
        <v>92</v>
      </c>
      <c r="H132" s="191">
        <v>24</v>
      </c>
      <c r="I132" s="192"/>
      <c r="J132" s="193">
        <f>ROUND(I132*H132,2)</f>
        <v>0</v>
      </c>
      <c r="K132" s="189" t="s">
        <v>136</v>
      </c>
      <c r="L132" s="39"/>
      <c r="M132" s="194" t="s">
        <v>1</v>
      </c>
      <c r="N132" s="195" t="s">
        <v>41</v>
      </c>
      <c r="O132" s="71"/>
      <c r="P132" s="196">
        <f>O132*H132</f>
        <v>0</v>
      </c>
      <c r="Q132" s="196">
        <v>0</v>
      </c>
      <c r="R132" s="196">
        <f>Q132*H132</f>
        <v>0</v>
      </c>
      <c r="S132" s="196">
        <v>2.2999999999999998</v>
      </c>
      <c r="T132" s="197">
        <f>S132*H132</f>
        <v>55.199999999999996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137</v>
      </c>
      <c r="AT132" s="198" t="s">
        <v>133</v>
      </c>
      <c r="AU132" s="198" t="s">
        <v>86</v>
      </c>
      <c r="AY132" s="17" t="s">
        <v>131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84</v>
      </c>
      <c r="BK132" s="199">
        <f>ROUND(I132*H132,2)</f>
        <v>0</v>
      </c>
      <c r="BL132" s="17" t="s">
        <v>137</v>
      </c>
      <c r="BM132" s="198" t="s">
        <v>147</v>
      </c>
    </row>
    <row r="133" spans="1:65" s="2" customFormat="1" ht="19.5">
      <c r="A133" s="34"/>
      <c r="B133" s="35"/>
      <c r="C133" s="36"/>
      <c r="D133" s="200" t="s">
        <v>139</v>
      </c>
      <c r="E133" s="36"/>
      <c r="F133" s="201" t="s">
        <v>148</v>
      </c>
      <c r="G133" s="36"/>
      <c r="H133" s="36"/>
      <c r="I133" s="202"/>
      <c r="J133" s="36"/>
      <c r="K133" s="36"/>
      <c r="L133" s="39"/>
      <c r="M133" s="203"/>
      <c r="N133" s="204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139</v>
      </c>
      <c r="AU133" s="17" t="s">
        <v>86</v>
      </c>
    </row>
    <row r="134" spans="1:65" s="13" customFormat="1" ht="11.25">
      <c r="B134" s="205"/>
      <c r="C134" s="206"/>
      <c r="D134" s="200" t="s">
        <v>141</v>
      </c>
      <c r="E134" s="207" t="s">
        <v>1</v>
      </c>
      <c r="F134" s="208" t="s">
        <v>149</v>
      </c>
      <c r="G134" s="206"/>
      <c r="H134" s="207" t="s">
        <v>1</v>
      </c>
      <c r="I134" s="209"/>
      <c r="J134" s="206"/>
      <c r="K134" s="206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141</v>
      </c>
      <c r="AU134" s="214" t="s">
        <v>86</v>
      </c>
      <c r="AV134" s="13" t="s">
        <v>84</v>
      </c>
      <c r="AW134" s="13" t="s">
        <v>32</v>
      </c>
      <c r="AX134" s="13" t="s">
        <v>76</v>
      </c>
      <c r="AY134" s="214" t="s">
        <v>131</v>
      </c>
    </row>
    <row r="135" spans="1:65" s="14" customFormat="1" ht="11.25">
      <c r="B135" s="215"/>
      <c r="C135" s="216"/>
      <c r="D135" s="200" t="s">
        <v>141</v>
      </c>
      <c r="E135" s="217" t="s">
        <v>1</v>
      </c>
      <c r="F135" s="218" t="s">
        <v>150</v>
      </c>
      <c r="G135" s="216"/>
      <c r="H135" s="219">
        <v>8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141</v>
      </c>
      <c r="AU135" s="225" t="s">
        <v>86</v>
      </c>
      <c r="AV135" s="14" t="s">
        <v>86</v>
      </c>
      <c r="AW135" s="14" t="s">
        <v>32</v>
      </c>
      <c r="AX135" s="14" t="s">
        <v>76</v>
      </c>
      <c r="AY135" s="225" t="s">
        <v>131</v>
      </c>
    </row>
    <row r="136" spans="1:65" s="13" customFormat="1" ht="11.25">
      <c r="B136" s="205"/>
      <c r="C136" s="206"/>
      <c r="D136" s="200" t="s">
        <v>141</v>
      </c>
      <c r="E136" s="207" t="s">
        <v>1</v>
      </c>
      <c r="F136" s="208" t="s">
        <v>151</v>
      </c>
      <c r="G136" s="206"/>
      <c r="H136" s="207" t="s">
        <v>1</v>
      </c>
      <c r="I136" s="209"/>
      <c r="J136" s="206"/>
      <c r="K136" s="206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141</v>
      </c>
      <c r="AU136" s="214" t="s">
        <v>86</v>
      </c>
      <c r="AV136" s="13" t="s">
        <v>84</v>
      </c>
      <c r="AW136" s="13" t="s">
        <v>32</v>
      </c>
      <c r="AX136" s="13" t="s">
        <v>76</v>
      </c>
      <c r="AY136" s="214" t="s">
        <v>131</v>
      </c>
    </row>
    <row r="137" spans="1:65" s="14" customFormat="1" ht="11.25">
      <c r="B137" s="215"/>
      <c r="C137" s="216"/>
      <c r="D137" s="200" t="s">
        <v>141</v>
      </c>
      <c r="E137" s="217" t="s">
        <v>1</v>
      </c>
      <c r="F137" s="218" t="s">
        <v>150</v>
      </c>
      <c r="G137" s="216"/>
      <c r="H137" s="219">
        <v>8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141</v>
      </c>
      <c r="AU137" s="225" t="s">
        <v>86</v>
      </c>
      <c r="AV137" s="14" t="s">
        <v>86</v>
      </c>
      <c r="AW137" s="14" t="s">
        <v>32</v>
      </c>
      <c r="AX137" s="14" t="s">
        <v>76</v>
      </c>
      <c r="AY137" s="225" t="s">
        <v>131</v>
      </c>
    </row>
    <row r="138" spans="1:65" s="13" customFormat="1" ht="11.25">
      <c r="B138" s="205"/>
      <c r="C138" s="206"/>
      <c r="D138" s="200" t="s">
        <v>141</v>
      </c>
      <c r="E138" s="207" t="s">
        <v>1</v>
      </c>
      <c r="F138" s="208" t="s">
        <v>152</v>
      </c>
      <c r="G138" s="206"/>
      <c r="H138" s="207" t="s">
        <v>1</v>
      </c>
      <c r="I138" s="209"/>
      <c r="J138" s="206"/>
      <c r="K138" s="206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141</v>
      </c>
      <c r="AU138" s="214" t="s">
        <v>86</v>
      </c>
      <c r="AV138" s="13" t="s">
        <v>84</v>
      </c>
      <c r="AW138" s="13" t="s">
        <v>32</v>
      </c>
      <c r="AX138" s="13" t="s">
        <v>76</v>
      </c>
      <c r="AY138" s="214" t="s">
        <v>131</v>
      </c>
    </row>
    <row r="139" spans="1:65" s="14" customFormat="1" ht="11.25">
      <c r="B139" s="215"/>
      <c r="C139" s="216"/>
      <c r="D139" s="200" t="s">
        <v>141</v>
      </c>
      <c r="E139" s="217" t="s">
        <v>1</v>
      </c>
      <c r="F139" s="218" t="s">
        <v>153</v>
      </c>
      <c r="G139" s="216"/>
      <c r="H139" s="219">
        <v>8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141</v>
      </c>
      <c r="AU139" s="225" t="s">
        <v>86</v>
      </c>
      <c r="AV139" s="14" t="s">
        <v>86</v>
      </c>
      <c r="AW139" s="14" t="s">
        <v>32</v>
      </c>
      <c r="AX139" s="14" t="s">
        <v>76</v>
      </c>
      <c r="AY139" s="225" t="s">
        <v>131</v>
      </c>
    </row>
    <row r="140" spans="1:65" s="15" customFormat="1" ht="11.25">
      <c r="B140" s="226"/>
      <c r="C140" s="227"/>
      <c r="D140" s="200" t="s">
        <v>141</v>
      </c>
      <c r="E140" s="228" t="s">
        <v>1</v>
      </c>
      <c r="F140" s="229" t="s">
        <v>144</v>
      </c>
      <c r="G140" s="227"/>
      <c r="H140" s="230">
        <v>24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141</v>
      </c>
      <c r="AU140" s="236" t="s">
        <v>86</v>
      </c>
      <c r="AV140" s="15" t="s">
        <v>137</v>
      </c>
      <c r="AW140" s="15" t="s">
        <v>32</v>
      </c>
      <c r="AX140" s="15" t="s">
        <v>84</v>
      </c>
      <c r="AY140" s="236" t="s">
        <v>131</v>
      </c>
    </row>
    <row r="141" spans="1:65" s="2" customFormat="1" ht="55.5" customHeight="1">
      <c r="A141" s="34"/>
      <c r="B141" s="35"/>
      <c r="C141" s="187" t="s">
        <v>154</v>
      </c>
      <c r="D141" s="187" t="s">
        <v>133</v>
      </c>
      <c r="E141" s="188" t="s">
        <v>155</v>
      </c>
      <c r="F141" s="189" t="s">
        <v>156</v>
      </c>
      <c r="G141" s="190" t="s">
        <v>92</v>
      </c>
      <c r="H141" s="191">
        <v>6</v>
      </c>
      <c r="I141" s="192"/>
      <c r="J141" s="193">
        <f>ROUND(I141*H141,2)</f>
        <v>0</v>
      </c>
      <c r="K141" s="189" t="s">
        <v>136</v>
      </c>
      <c r="L141" s="39"/>
      <c r="M141" s="194" t="s">
        <v>1</v>
      </c>
      <c r="N141" s="195" t="s">
        <v>41</v>
      </c>
      <c r="O141" s="71"/>
      <c r="P141" s="196">
        <f>O141*H141</f>
        <v>0</v>
      </c>
      <c r="Q141" s="196">
        <v>0</v>
      </c>
      <c r="R141" s="196">
        <f>Q141*H141</f>
        <v>0</v>
      </c>
      <c r="S141" s="196">
        <v>2.2999999999999998</v>
      </c>
      <c r="T141" s="197">
        <f>S141*H141</f>
        <v>13.799999999999999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137</v>
      </c>
      <c r="AT141" s="198" t="s">
        <v>133</v>
      </c>
      <c r="AU141" s="198" t="s">
        <v>86</v>
      </c>
      <c r="AY141" s="17" t="s">
        <v>131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84</v>
      </c>
      <c r="BK141" s="199">
        <f>ROUND(I141*H141,2)</f>
        <v>0</v>
      </c>
      <c r="BL141" s="17" t="s">
        <v>137</v>
      </c>
      <c r="BM141" s="198" t="s">
        <v>157</v>
      </c>
    </row>
    <row r="142" spans="1:65" s="2" customFormat="1" ht="19.5">
      <c r="A142" s="34"/>
      <c r="B142" s="35"/>
      <c r="C142" s="36"/>
      <c r="D142" s="200" t="s">
        <v>139</v>
      </c>
      <c r="E142" s="36"/>
      <c r="F142" s="201" t="s">
        <v>158</v>
      </c>
      <c r="G142" s="36"/>
      <c r="H142" s="36"/>
      <c r="I142" s="202"/>
      <c r="J142" s="36"/>
      <c r="K142" s="36"/>
      <c r="L142" s="39"/>
      <c r="M142" s="203"/>
      <c r="N142" s="20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139</v>
      </c>
      <c r="AU142" s="17" t="s">
        <v>86</v>
      </c>
    </row>
    <row r="143" spans="1:65" s="13" customFormat="1" ht="11.25">
      <c r="B143" s="205"/>
      <c r="C143" s="206"/>
      <c r="D143" s="200" t="s">
        <v>141</v>
      </c>
      <c r="E143" s="207" t="s">
        <v>1</v>
      </c>
      <c r="F143" s="208" t="s">
        <v>159</v>
      </c>
      <c r="G143" s="206"/>
      <c r="H143" s="207" t="s">
        <v>1</v>
      </c>
      <c r="I143" s="209"/>
      <c r="J143" s="206"/>
      <c r="K143" s="206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141</v>
      </c>
      <c r="AU143" s="214" t="s">
        <v>86</v>
      </c>
      <c r="AV143" s="13" t="s">
        <v>84</v>
      </c>
      <c r="AW143" s="13" t="s">
        <v>32</v>
      </c>
      <c r="AX143" s="13" t="s">
        <v>76</v>
      </c>
      <c r="AY143" s="214" t="s">
        <v>131</v>
      </c>
    </row>
    <row r="144" spans="1:65" s="14" customFormat="1" ht="11.25">
      <c r="B144" s="215"/>
      <c r="C144" s="216"/>
      <c r="D144" s="200" t="s">
        <v>141</v>
      </c>
      <c r="E144" s="217" t="s">
        <v>1</v>
      </c>
      <c r="F144" s="218" t="s">
        <v>160</v>
      </c>
      <c r="G144" s="216"/>
      <c r="H144" s="219">
        <v>6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141</v>
      </c>
      <c r="AU144" s="225" t="s">
        <v>86</v>
      </c>
      <c r="AV144" s="14" t="s">
        <v>86</v>
      </c>
      <c r="AW144" s="14" t="s">
        <v>32</v>
      </c>
      <c r="AX144" s="14" t="s">
        <v>76</v>
      </c>
      <c r="AY144" s="225" t="s">
        <v>131</v>
      </c>
    </row>
    <row r="145" spans="1:65" s="15" customFormat="1" ht="11.25">
      <c r="B145" s="226"/>
      <c r="C145" s="227"/>
      <c r="D145" s="200" t="s">
        <v>141</v>
      </c>
      <c r="E145" s="228" t="s">
        <v>1</v>
      </c>
      <c r="F145" s="229" t="s">
        <v>144</v>
      </c>
      <c r="G145" s="227"/>
      <c r="H145" s="230">
        <v>6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141</v>
      </c>
      <c r="AU145" s="236" t="s">
        <v>86</v>
      </c>
      <c r="AV145" s="15" t="s">
        <v>137</v>
      </c>
      <c r="AW145" s="15" t="s">
        <v>32</v>
      </c>
      <c r="AX145" s="15" t="s">
        <v>84</v>
      </c>
      <c r="AY145" s="236" t="s">
        <v>131</v>
      </c>
    </row>
    <row r="146" spans="1:65" s="2" customFormat="1" ht="33" customHeight="1">
      <c r="A146" s="34"/>
      <c r="B146" s="35"/>
      <c r="C146" s="187" t="s">
        <v>137</v>
      </c>
      <c r="D146" s="187" t="s">
        <v>133</v>
      </c>
      <c r="E146" s="188" t="s">
        <v>161</v>
      </c>
      <c r="F146" s="189" t="s">
        <v>162</v>
      </c>
      <c r="G146" s="190" t="s">
        <v>92</v>
      </c>
      <c r="H146" s="191">
        <v>57.66</v>
      </c>
      <c r="I146" s="192"/>
      <c r="J146" s="193">
        <f>ROUND(I146*H146,2)</f>
        <v>0</v>
      </c>
      <c r="K146" s="189" t="s">
        <v>136</v>
      </c>
      <c r="L146" s="39"/>
      <c r="M146" s="194" t="s">
        <v>1</v>
      </c>
      <c r="N146" s="195" t="s">
        <v>41</v>
      </c>
      <c r="O146" s="71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137</v>
      </c>
      <c r="AT146" s="198" t="s">
        <v>133</v>
      </c>
      <c r="AU146" s="198" t="s">
        <v>86</v>
      </c>
      <c r="AY146" s="17" t="s">
        <v>131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84</v>
      </c>
      <c r="BK146" s="199">
        <f>ROUND(I146*H146,2)</f>
        <v>0</v>
      </c>
      <c r="BL146" s="17" t="s">
        <v>137</v>
      </c>
      <c r="BM146" s="198" t="s">
        <v>163</v>
      </c>
    </row>
    <row r="147" spans="1:65" s="13" customFormat="1" ht="11.25">
      <c r="B147" s="205"/>
      <c r="C147" s="206"/>
      <c r="D147" s="200" t="s">
        <v>141</v>
      </c>
      <c r="E147" s="207" t="s">
        <v>1</v>
      </c>
      <c r="F147" s="208" t="s">
        <v>164</v>
      </c>
      <c r="G147" s="206"/>
      <c r="H147" s="207" t="s">
        <v>1</v>
      </c>
      <c r="I147" s="209"/>
      <c r="J147" s="206"/>
      <c r="K147" s="206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141</v>
      </c>
      <c r="AU147" s="214" t="s">
        <v>86</v>
      </c>
      <c r="AV147" s="13" t="s">
        <v>84</v>
      </c>
      <c r="AW147" s="13" t="s">
        <v>32</v>
      </c>
      <c r="AX147" s="13" t="s">
        <v>76</v>
      </c>
      <c r="AY147" s="214" t="s">
        <v>131</v>
      </c>
    </row>
    <row r="148" spans="1:65" s="14" customFormat="1" ht="11.25">
      <c r="B148" s="215"/>
      <c r="C148" s="216"/>
      <c r="D148" s="200" t="s">
        <v>141</v>
      </c>
      <c r="E148" s="217" t="s">
        <v>1</v>
      </c>
      <c r="F148" s="218" t="s">
        <v>165</v>
      </c>
      <c r="G148" s="216"/>
      <c r="H148" s="219">
        <v>57.66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141</v>
      </c>
      <c r="AU148" s="225" t="s">
        <v>86</v>
      </c>
      <c r="AV148" s="14" t="s">
        <v>86</v>
      </c>
      <c r="AW148" s="14" t="s">
        <v>32</v>
      </c>
      <c r="AX148" s="14" t="s">
        <v>76</v>
      </c>
      <c r="AY148" s="225" t="s">
        <v>131</v>
      </c>
    </row>
    <row r="149" spans="1:65" s="15" customFormat="1" ht="11.25">
      <c r="B149" s="226"/>
      <c r="C149" s="227"/>
      <c r="D149" s="200" t="s">
        <v>141</v>
      </c>
      <c r="E149" s="228" t="s">
        <v>94</v>
      </c>
      <c r="F149" s="229" t="s">
        <v>144</v>
      </c>
      <c r="G149" s="227"/>
      <c r="H149" s="230">
        <v>57.66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141</v>
      </c>
      <c r="AU149" s="236" t="s">
        <v>86</v>
      </c>
      <c r="AV149" s="15" t="s">
        <v>137</v>
      </c>
      <c r="AW149" s="15" t="s">
        <v>32</v>
      </c>
      <c r="AX149" s="15" t="s">
        <v>84</v>
      </c>
      <c r="AY149" s="236" t="s">
        <v>131</v>
      </c>
    </row>
    <row r="150" spans="1:65" s="2" customFormat="1" ht="49.15" customHeight="1">
      <c r="A150" s="34"/>
      <c r="B150" s="35"/>
      <c r="C150" s="187" t="s">
        <v>166</v>
      </c>
      <c r="D150" s="187" t="s">
        <v>133</v>
      </c>
      <c r="E150" s="188" t="s">
        <v>167</v>
      </c>
      <c r="F150" s="189" t="s">
        <v>168</v>
      </c>
      <c r="G150" s="190" t="s">
        <v>92</v>
      </c>
      <c r="H150" s="191">
        <v>40.325000000000003</v>
      </c>
      <c r="I150" s="192"/>
      <c r="J150" s="193">
        <f>ROUND(I150*H150,2)</f>
        <v>0</v>
      </c>
      <c r="K150" s="189" t="s">
        <v>136</v>
      </c>
      <c r="L150" s="39"/>
      <c r="M150" s="194" t="s">
        <v>1</v>
      </c>
      <c r="N150" s="195" t="s">
        <v>41</v>
      </c>
      <c r="O150" s="71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137</v>
      </c>
      <c r="AT150" s="198" t="s">
        <v>133</v>
      </c>
      <c r="AU150" s="198" t="s">
        <v>86</v>
      </c>
      <c r="AY150" s="17" t="s">
        <v>131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84</v>
      </c>
      <c r="BK150" s="199">
        <f>ROUND(I150*H150,2)</f>
        <v>0</v>
      </c>
      <c r="BL150" s="17" t="s">
        <v>137</v>
      </c>
      <c r="BM150" s="198" t="s">
        <v>169</v>
      </c>
    </row>
    <row r="151" spans="1:65" s="13" customFormat="1" ht="11.25">
      <c r="B151" s="205"/>
      <c r="C151" s="206"/>
      <c r="D151" s="200" t="s">
        <v>141</v>
      </c>
      <c r="E151" s="207" t="s">
        <v>1</v>
      </c>
      <c r="F151" s="208" t="s">
        <v>149</v>
      </c>
      <c r="G151" s="206"/>
      <c r="H151" s="207" t="s">
        <v>1</v>
      </c>
      <c r="I151" s="209"/>
      <c r="J151" s="206"/>
      <c r="K151" s="206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141</v>
      </c>
      <c r="AU151" s="214" t="s">
        <v>86</v>
      </c>
      <c r="AV151" s="13" t="s">
        <v>84</v>
      </c>
      <c r="AW151" s="13" t="s">
        <v>32</v>
      </c>
      <c r="AX151" s="13" t="s">
        <v>76</v>
      </c>
      <c r="AY151" s="214" t="s">
        <v>131</v>
      </c>
    </row>
    <row r="152" spans="1:65" s="14" customFormat="1" ht="11.25">
      <c r="B152" s="215"/>
      <c r="C152" s="216"/>
      <c r="D152" s="200" t="s">
        <v>141</v>
      </c>
      <c r="E152" s="217" t="s">
        <v>1</v>
      </c>
      <c r="F152" s="218" t="s">
        <v>170</v>
      </c>
      <c r="G152" s="216"/>
      <c r="H152" s="219">
        <v>11.25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141</v>
      </c>
      <c r="AU152" s="225" t="s">
        <v>86</v>
      </c>
      <c r="AV152" s="14" t="s">
        <v>86</v>
      </c>
      <c r="AW152" s="14" t="s">
        <v>32</v>
      </c>
      <c r="AX152" s="14" t="s">
        <v>76</v>
      </c>
      <c r="AY152" s="225" t="s">
        <v>131</v>
      </c>
    </row>
    <row r="153" spans="1:65" s="13" customFormat="1" ht="11.25">
      <c r="B153" s="205"/>
      <c r="C153" s="206"/>
      <c r="D153" s="200" t="s">
        <v>141</v>
      </c>
      <c r="E153" s="207" t="s">
        <v>1</v>
      </c>
      <c r="F153" s="208" t="s">
        <v>151</v>
      </c>
      <c r="G153" s="206"/>
      <c r="H153" s="207" t="s">
        <v>1</v>
      </c>
      <c r="I153" s="209"/>
      <c r="J153" s="206"/>
      <c r="K153" s="206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141</v>
      </c>
      <c r="AU153" s="214" t="s">
        <v>86</v>
      </c>
      <c r="AV153" s="13" t="s">
        <v>84</v>
      </c>
      <c r="AW153" s="13" t="s">
        <v>32</v>
      </c>
      <c r="AX153" s="13" t="s">
        <v>76</v>
      </c>
      <c r="AY153" s="214" t="s">
        <v>131</v>
      </c>
    </row>
    <row r="154" spans="1:65" s="14" customFormat="1" ht="11.25">
      <c r="B154" s="215"/>
      <c r="C154" s="216"/>
      <c r="D154" s="200" t="s">
        <v>141</v>
      </c>
      <c r="E154" s="217" t="s">
        <v>1</v>
      </c>
      <c r="F154" s="218" t="s">
        <v>171</v>
      </c>
      <c r="G154" s="216"/>
      <c r="H154" s="219">
        <v>11.4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141</v>
      </c>
      <c r="AU154" s="225" t="s">
        <v>86</v>
      </c>
      <c r="AV154" s="14" t="s">
        <v>86</v>
      </c>
      <c r="AW154" s="14" t="s">
        <v>32</v>
      </c>
      <c r="AX154" s="14" t="s">
        <v>76</v>
      </c>
      <c r="AY154" s="225" t="s">
        <v>131</v>
      </c>
    </row>
    <row r="155" spans="1:65" s="13" customFormat="1" ht="11.25">
      <c r="B155" s="205"/>
      <c r="C155" s="206"/>
      <c r="D155" s="200" t="s">
        <v>141</v>
      </c>
      <c r="E155" s="207" t="s">
        <v>1</v>
      </c>
      <c r="F155" s="208" t="s">
        <v>159</v>
      </c>
      <c r="G155" s="206"/>
      <c r="H155" s="207" t="s">
        <v>1</v>
      </c>
      <c r="I155" s="209"/>
      <c r="J155" s="206"/>
      <c r="K155" s="206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141</v>
      </c>
      <c r="AU155" s="214" t="s">
        <v>86</v>
      </c>
      <c r="AV155" s="13" t="s">
        <v>84</v>
      </c>
      <c r="AW155" s="13" t="s">
        <v>32</v>
      </c>
      <c r="AX155" s="13" t="s">
        <v>76</v>
      </c>
      <c r="AY155" s="214" t="s">
        <v>131</v>
      </c>
    </row>
    <row r="156" spans="1:65" s="14" customFormat="1" ht="11.25">
      <c r="B156" s="215"/>
      <c r="C156" s="216"/>
      <c r="D156" s="200" t="s">
        <v>141</v>
      </c>
      <c r="E156" s="217" t="s">
        <v>1</v>
      </c>
      <c r="F156" s="218" t="s">
        <v>172</v>
      </c>
      <c r="G156" s="216"/>
      <c r="H156" s="219">
        <v>17.675000000000001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141</v>
      </c>
      <c r="AU156" s="225" t="s">
        <v>86</v>
      </c>
      <c r="AV156" s="14" t="s">
        <v>86</v>
      </c>
      <c r="AW156" s="14" t="s">
        <v>32</v>
      </c>
      <c r="AX156" s="14" t="s">
        <v>76</v>
      </c>
      <c r="AY156" s="225" t="s">
        <v>131</v>
      </c>
    </row>
    <row r="157" spans="1:65" s="15" customFormat="1" ht="11.25">
      <c r="B157" s="226"/>
      <c r="C157" s="227"/>
      <c r="D157" s="200" t="s">
        <v>141</v>
      </c>
      <c r="E157" s="228" t="s">
        <v>90</v>
      </c>
      <c r="F157" s="229" t="s">
        <v>144</v>
      </c>
      <c r="G157" s="227"/>
      <c r="H157" s="230">
        <v>40.325000000000003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141</v>
      </c>
      <c r="AU157" s="236" t="s">
        <v>86</v>
      </c>
      <c r="AV157" s="15" t="s">
        <v>137</v>
      </c>
      <c r="AW157" s="15" t="s">
        <v>32</v>
      </c>
      <c r="AX157" s="15" t="s">
        <v>84</v>
      </c>
      <c r="AY157" s="236" t="s">
        <v>131</v>
      </c>
    </row>
    <row r="158" spans="1:65" s="2" customFormat="1" ht="55.5" customHeight="1">
      <c r="A158" s="34"/>
      <c r="B158" s="35"/>
      <c r="C158" s="187" t="s">
        <v>173</v>
      </c>
      <c r="D158" s="187" t="s">
        <v>133</v>
      </c>
      <c r="E158" s="188" t="s">
        <v>174</v>
      </c>
      <c r="F158" s="189" t="s">
        <v>175</v>
      </c>
      <c r="G158" s="190" t="s">
        <v>92</v>
      </c>
      <c r="H158" s="191">
        <v>97.984999999999999</v>
      </c>
      <c r="I158" s="192"/>
      <c r="J158" s="193">
        <f>ROUND(I158*H158,2)</f>
        <v>0</v>
      </c>
      <c r="K158" s="189" t="s">
        <v>1</v>
      </c>
      <c r="L158" s="39"/>
      <c r="M158" s="194" t="s">
        <v>1</v>
      </c>
      <c r="N158" s="195" t="s">
        <v>41</v>
      </c>
      <c r="O158" s="71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137</v>
      </c>
      <c r="AT158" s="198" t="s">
        <v>133</v>
      </c>
      <c r="AU158" s="198" t="s">
        <v>86</v>
      </c>
      <c r="AY158" s="17" t="s">
        <v>131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84</v>
      </c>
      <c r="BK158" s="199">
        <f>ROUND(I158*H158,2)</f>
        <v>0</v>
      </c>
      <c r="BL158" s="17" t="s">
        <v>137</v>
      </c>
      <c r="BM158" s="198" t="s">
        <v>176</v>
      </c>
    </row>
    <row r="159" spans="1:65" s="2" customFormat="1" ht="19.5">
      <c r="A159" s="34"/>
      <c r="B159" s="35"/>
      <c r="C159" s="36"/>
      <c r="D159" s="200" t="s">
        <v>139</v>
      </c>
      <c r="E159" s="36"/>
      <c r="F159" s="201" t="s">
        <v>177</v>
      </c>
      <c r="G159" s="36"/>
      <c r="H159" s="36"/>
      <c r="I159" s="202"/>
      <c r="J159" s="36"/>
      <c r="K159" s="36"/>
      <c r="L159" s="39"/>
      <c r="M159" s="203"/>
      <c r="N159" s="204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139</v>
      </c>
      <c r="AU159" s="17" t="s">
        <v>86</v>
      </c>
    </row>
    <row r="160" spans="1:65" s="14" customFormat="1" ht="11.25">
      <c r="B160" s="215"/>
      <c r="C160" s="216"/>
      <c r="D160" s="200" t="s">
        <v>141</v>
      </c>
      <c r="E160" s="217" t="s">
        <v>1</v>
      </c>
      <c r="F160" s="218" t="s">
        <v>94</v>
      </c>
      <c r="G160" s="216"/>
      <c r="H160" s="219">
        <v>57.66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141</v>
      </c>
      <c r="AU160" s="225" t="s">
        <v>86</v>
      </c>
      <c r="AV160" s="14" t="s">
        <v>86</v>
      </c>
      <c r="AW160" s="14" t="s">
        <v>32</v>
      </c>
      <c r="AX160" s="14" t="s">
        <v>76</v>
      </c>
      <c r="AY160" s="225" t="s">
        <v>131</v>
      </c>
    </row>
    <row r="161" spans="1:65" s="14" customFormat="1" ht="11.25">
      <c r="B161" s="215"/>
      <c r="C161" s="216"/>
      <c r="D161" s="200" t="s">
        <v>141</v>
      </c>
      <c r="E161" s="217" t="s">
        <v>1</v>
      </c>
      <c r="F161" s="218" t="s">
        <v>90</v>
      </c>
      <c r="G161" s="216"/>
      <c r="H161" s="219">
        <v>40.325000000000003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141</v>
      </c>
      <c r="AU161" s="225" t="s">
        <v>86</v>
      </c>
      <c r="AV161" s="14" t="s">
        <v>86</v>
      </c>
      <c r="AW161" s="14" t="s">
        <v>32</v>
      </c>
      <c r="AX161" s="14" t="s">
        <v>76</v>
      </c>
      <c r="AY161" s="225" t="s">
        <v>131</v>
      </c>
    </row>
    <row r="162" spans="1:65" s="15" customFormat="1" ht="11.25">
      <c r="B162" s="226"/>
      <c r="C162" s="227"/>
      <c r="D162" s="200" t="s">
        <v>141</v>
      </c>
      <c r="E162" s="228" t="s">
        <v>1</v>
      </c>
      <c r="F162" s="229" t="s">
        <v>144</v>
      </c>
      <c r="G162" s="227"/>
      <c r="H162" s="230">
        <v>97.984999999999999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141</v>
      </c>
      <c r="AU162" s="236" t="s">
        <v>86</v>
      </c>
      <c r="AV162" s="15" t="s">
        <v>137</v>
      </c>
      <c r="AW162" s="15" t="s">
        <v>32</v>
      </c>
      <c r="AX162" s="15" t="s">
        <v>84</v>
      </c>
      <c r="AY162" s="236" t="s">
        <v>131</v>
      </c>
    </row>
    <row r="163" spans="1:65" s="2" customFormat="1" ht="33" customHeight="1">
      <c r="A163" s="34"/>
      <c r="B163" s="35"/>
      <c r="C163" s="187" t="s">
        <v>178</v>
      </c>
      <c r="D163" s="187" t="s">
        <v>133</v>
      </c>
      <c r="E163" s="188" t="s">
        <v>179</v>
      </c>
      <c r="F163" s="189" t="s">
        <v>180</v>
      </c>
      <c r="G163" s="190" t="s">
        <v>99</v>
      </c>
      <c r="H163" s="191">
        <v>186</v>
      </c>
      <c r="I163" s="192"/>
      <c r="J163" s="193">
        <f>ROUND(I163*H163,2)</f>
        <v>0</v>
      </c>
      <c r="K163" s="189" t="s">
        <v>136</v>
      </c>
      <c r="L163" s="39"/>
      <c r="M163" s="194" t="s">
        <v>1</v>
      </c>
      <c r="N163" s="195" t="s">
        <v>41</v>
      </c>
      <c r="O163" s="71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137</v>
      </c>
      <c r="AT163" s="198" t="s">
        <v>133</v>
      </c>
      <c r="AU163" s="198" t="s">
        <v>86</v>
      </c>
      <c r="AY163" s="17" t="s">
        <v>131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84</v>
      </c>
      <c r="BK163" s="199">
        <f>ROUND(I163*H163,2)</f>
        <v>0</v>
      </c>
      <c r="BL163" s="17" t="s">
        <v>137</v>
      </c>
      <c r="BM163" s="198" t="s">
        <v>181</v>
      </c>
    </row>
    <row r="164" spans="1:65" s="2" customFormat="1" ht="19.5">
      <c r="A164" s="34"/>
      <c r="B164" s="35"/>
      <c r="C164" s="36"/>
      <c r="D164" s="200" t="s">
        <v>139</v>
      </c>
      <c r="E164" s="36"/>
      <c r="F164" s="201" t="s">
        <v>182</v>
      </c>
      <c r="G164" s="36"/>
      <c r="H164" s="36"/>
      <c r="I164" s="202"/>
      <c r="J164" s="36"/>
      <c r="K164" s="36"/>
      <c r="L164" s="39"/>
      <c r="M164" s="203"/>
      <c r="N164" s="20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139</v>
      </c>
      <c r="AU164" s="17" t="s">
        <v>86</v>
      </c>
    </row>
    <row r="165" spans="1:65" s="13" customFormat="1" ht="11.25">
      <c r="B165" s="205"/>
      <c r="C165" s="206"/>
      <c r="D165" s="200" t="s">
        <v>141</v>
      </c>
      <c r="E165" s="207" t="s">
        <v>1</v>
      </c>
      <c r="F165" s="208" t="s">
        <v>164</v>
      </c>
      <c r="G165" s="206"/>
      <c r="H165" s="207" t="s">
        <v>1</v>
      </c>
      <c r="I165" s="209"/>
      <c r="J165" s="206"/>
      <c r="K165" s="206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141</v>
      </c>
      <c r="AU165" s="214" t="s">
        <v>86</v>
      </c>
      <c r="AV165" s="13" t="s">
        <v>84</v>
      </c>
      <c r="AW165" s="13" t="s">
        <v>32</v>
      </c>
      <c r="AX165" s="13" t="s">
        <v>76</v>
      </c>
      <c r="AY165" s="214" t="s">
        <v>131</v>
      </c>
    </row>
    <row r="166" spans="1:65" s="14" customFormat="1" ht="11.25">
      <c r="B166" s="215"/>
      <c r="C166" s="216"/>
      <c r="D166" s="200" t="s">
        <v>141</v>
      </c>
      <c r="E166" s="217" t="s">
        <v>1</v>
      </c>
      <c r="F166" s="218" t="s">
        <v>183</v>
      </c>
      <c r="G166" s="216"/>
      <c r="H166" s="219">
        <v>186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141</v>
      </c>
      <c r="AU166" s="225" t="s">
        <v>86</v>
      </c>
      <c r="AV166" s="14" t="s">
        <v>86</v>
      </c>
      <c r="AW166" s="14" t="s">
        <v>32</v>
      </c>
      <c r="AX166" s="14" t="s">
        <v>76</v>
      </c>
      <c r="AY166" s="225" t="s">
        <v>131</v>
      </c>
    </row>
    <row r="167" spans="1:65" s="15" customFormat="1" ht="11.25">
      <c r="B167" s="226"/>
      <c r="C167" s="227"/>
      <c r="D167" s="200" t="s">
        <v>141</v>
      </c>
      <c r="E167" s="228" t="s">
        <v>1</v>
      </c>
      <c r="F167" s="229" t="s">
        <v>144</v>
      </c>
      <c r="G167" s="227"/>
      <c r="H167" s="230">
        <v>186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141</v>
      </c>
      <c r="AU167" s="236" t="s">
        <v>86</v>
      </c>
      <c r="AV167" s="15" t="s">
        <v>137</v>
      </c>
      <c r="AW167" s="15" t="s">
        <v>32</v>
      </c>
      <c r="AX167" s="15" t="s">
        <v>84</v>
      </c>
      <c r="AY167" s="236" t="s">
        <v>131</v>
      </c>
    </row>
    <row r="168" spans="1:65" s="12" customFormat="1" ht="22.9" customHeight="1">
      <c r="B168" s="171"/>
      <c r="C168" s="172"/>
      <c r="D168" s="173" t="s">
        <v>75</v>
      </c>
      <c r="E168" s="185" t="s">
        <v>137</v>
      </c>
      <c r="F168" s="185" t="s">
        <v>184</v>
      </c>
      <c r="G168" s="172"/>
      <c r="H168" s="172"/>
      <c r="I168" s="175"/>
      <c r="J168" s="186">
        <f>BK168</f>
        <v>0</v>
      </c>
      <c r="K168" s="172"/>
      <c r="L168" s="177"/>
      <c r="M168" s="178"/>
      <c r="N168" s="179"/>
      <c r="O168" s="179"/>
      <c r="P168" s="180">
        <f>SUM(P169:P177)</f>
        <v>0</v>
      </c>
      <c r="Q168" s="179"/>
      <c r="R168" s="180">
        <f>SUM(R169:R177)</f>
        <v>0</v>
      </c>
      <c r="S168" s="179"/>
      <c r="T168" s="181">
        <f>SUM(T169:T177)</f>
        <v>0</v>
      </c>
      <c r="AR168" s="182" t="s">
        <v>84</v>
      </c>
      <c r="AT168" s="183" t="s">
        <v>75</v>
      </c>
      <c r="AU168" s="183" t="s">
        <v>84</v>
      </c>
      <c r="AY168" s="182" t="s">
        <v>131</v>
      </c>
      <c r="BK168" s="184">
        <f>SUM(BK169:BK177)</f>
        <v>0</v>
      </c>
    </row>
    <row r="169" spans="1:65" s="2" customFormat="1" ht="44.25" customHeight="1">
      <c r="A169" s="34"/>
      <c r="B169" s="35"/>
      <c r="C169" s="187" t="s">
        <v>185</v>
      </c>
      <c r="D169" s="187" t="s">
        <v>133</v>
      </c>
      <c r="E169" s="188" t="s">
        <v>186</v>
      </c>
      <c r="F169" s="189" t="s">
        <v>187</v>
      </c>
      <c r="G169" s="190" t="s">
        <v>92</v>
      </c>
      <c r="H169" s="191">
        <v>16.13</v>
      </c>
      <c r="I169" s="192"/>
      <c r="J169" s="193">
        <f>ROUND(I169*H169,2)</f>
        <v>0</v>
      </c>
      <c r="K169" s="189" t="s">
        <v>136</v>
      </c>
      <c r="L169" s="39"/>
      <c r="M169" s="194" t="s">
        <v>1</v>
      </c>
      <c r="N169" s="195" t="s">
        <v>41</v>
      </c>
      <c r="O169" s="71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137</v>
      </c>
      <c r="AT169" s="198" t="s">
        <v>133</v>
      </c>
      <c r="AU169" s="198" t="s">
        <v>86</v>
      </c>
      <c r="AY169" s="17" t="s">
        <v>131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84</v>
      </c>
      <c r="BK169" s="199">
        <f>ROUND(I169*H169,2)</f>
        <v>0</v>
      </c>
      <c r="BL169" s="17" t="s">
        <v>137</v>
      </c>
      <c r="BM169" s="198" t="s">
        <v>188</v>
      </c>
    </row>
    <row r="170" spans="1:65" s="2" customFormat="1" ht="19.5">
      <c r="A170" s="34"/>
      <c r="B170" s="35"/>
      <c r="C170" s="36"/>
      <c r="D170" s="200" t="s">
        <v>139</v>
      </c>
      <c r="E170" s="36"/>
      <c r="F170" s="201" t="s">
        <v>189</v>
      </c>
      <c r="G170" s="36"/>
      <c r="H170" s="36"/>
      <c r="I170" s="202"/>
      <c r="J170" s="36"/>
      <c r="K170" s="36"/>
      <c r="L170" s="39"/>
      <c r="M170" s="203"/>
      <c r="N170" s="20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139</v>
      </c>
      <c r="AU170" s="17" t="s">
        <v>86</v>
      </c>
    </row>
    <row r="171" spans="1:65" s="13" customFormat="1" ht="11.25">
      <c r="B171" s="205"/>
      <c r="C171" s="206"/>
      <c r="D171" s="200" t="s">
        <v>141</v>
      </c>
      <c r="E171" s="207" t="s">
        <v>1</v>
      </c>
      <c r="F171" s="208" t="s">
        <v>149</v>
      </c>
      <c r="G171" s="206"/>
      <c r="H171" s="207" t="s">
        <v>1</v>
      </c>
      <c r="I171" s="209"/>
      <c r="J171" s="206"/>
      <c r="K171" s="206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141</v>
      </c>
      <c r="AU171" s="214" t="s">
        <v>86</v>
      </c>
      <c r="AV171" s="13" t="s">
        <v>84</v>
      </c>
      <c r="AW171" s="13" t="s">
        <v>32</v>
      </c>
      <c r="AX171" s="13" t="s">
        <v>76</v>
      </c>
      <c r="AY171" s="214" t="s">
        <v>131</v>
      </c>
    </row>
    <row r="172" spans="1:65" s="14" customFormat="1" ht="11.25">
      <c r="B172" s="215"/>
      <c r="C172" s="216"/>
      <c r="D172" s="200" t="s">
        <v>141</v>
      </c>
      <c r="E172" s="217" t="s">
        <v>1</v>
      </c>
      <c r="F172" s="218" t="s">
        <v>190</v>
      </c>
      <c r="G172" s="216"/>
      <c r="H172" s="219">
        <v>4.5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141</v>
      </c>
      <c r="AU172" s="225" t="s">
        <v>86</v>
      </c>
      <c r="AV172" s="14" t="s">
        <v>86</v>
      </c>
      <c r="AW172" s="14" t="s">
        <v>32</v>
      </c>
      <c r="AX172" s="14" t="s">
        <v>76</v>
      </c>
      <c r="AY172" s="225" t="s">
        <v>131</v>
      </c>
    </row>
    <row r="173" spans="1:65" s="13" customFormat="1" ht="11.25">
      <c r="B173" s="205"/>
      <c r="C173" s="206"/>
      <c r="D173" s="200" t="s">
        <v>141</v>
      </c>
      <c r="E173" s="207" t="s">
        <v>1</v>
      </c>
      <c r="F173" s="208" t="s">
        <v>151</v>
      </c>
      <c r="G173" s="206"/>
      <c r="H173" s="207" t="s">
        <v>1</v>
      </c>
      <c r="I173" s="209"/>
      <c r="J173" s="206"/>
      <c r="K173" s="206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141</v>
      </c>
      <c r="AU173" s="214" t="s">
        <v>86</v>
      </c>
      <c r="AV173" s="13" t="s">
        <v>84</v>
      </c>
      <c r="AW173" s="13" t="s">
        <v>32</v>
      </c>
      <c r="AX173" s="13" t="s">
        <v>76</v>
      </c>
      <c r="AY173" s="214" t="s">
        <v>131</v>
      </c>
    </row>
    <row r="174" spans="1:65" s="14" customFormat="1" ht="11.25">
      <c r="B174" s="215"/>
      <c r="C174" s="216"/>
      <c r="D174" s="200" t="s">
        <v>141</v>
      </c>
      <c r="E174" s="217" t="s">
        <v>1</v>
      </c>
      <c r="F174" s="218" t="s">
        <v>191</v>
      </c>
      <c r="G174" s="216"/>
      <c r="H174" s="219">
        <v>4.5599999999999996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141</v>
      </c>
      <c r="AU174" s="225" t="s">
        <v>86</v>
      </c>
      <c r="AV174" s="14" t="s">
        <v>86</v>
      </c>
      <c r="AW174" s="14" t="s">
        <v>32</v>
      </c>
      <c r="AX174" s="14" t="s">
        <v>76</v>
      </c>
      <c r="AY174" s="225" t="s">
        <v>131</v>
      </c>
    </row>
    <row r="175" spans="1:65" s="13" customFormat="1" ht="11.25">
      <c r="B175" s="205"/>
      <c r="C175" s="206"/>
      <c r="D175" s="200" t="s">
        <v>141</v>
      </c>
      <c r="E175" s="207" t="s">
        <v>1</v>
      </c>
      <c r="F175" s="208" t="s">
        <v>192</v>
      </c>
      <c r="G175" s="206"/>
      <c r="H175" s="207" t="s">
        <v>1</v>
      </c>
      <c r="I175" s="209"/>
      <c r="J175" s="206"/>
      <c r="K175" s="206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141</v>
      </c>
      <c r="AU175" s="214" t="s">
        <v>86</v>
      </c>
      <c r="AV175" s="13" t="s">
        <v>84</v>
      </c>
      <c r="AW175" s="13" t="s">
        <v>32</v>
      </c>
      <c r="AX175" s="13" t="s">
        <v>76</v>
      </c>
      <c r="AY175" s="214" t="s">
        <v>131</v>
      </c>
    </row>
    <row r="176" spans="1:65" s="14" customFormat="1" ht="11.25">
      <c r="B176" s="215"/>
      <c r="C176" s="216"/>
      <c r="D176" s="200" t="s">
        <v>141</v>
      </c>
      <c r="E176" s="217" t="s">
        <v>1</v>
      </c>
      <c r="F176" s="218" t="s">
        <v>193</v>
      </c>
      <c r="G176" s="216"/>
      <c r="H176" s="219">
        <v>7.07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141</v>
      </c>
      <c r="AU176" s="225" t="s">
        <v>86</v>
      </c>
      <c r="AV176" s="14" t="s">
        <v>86</v>
      </c>
      <c r="AW176" s="14" t="s">
        <v>32</v>
      </c>
      <c r="AX176" s="14" t="s">
        <v>76</v>
      </c>
      <c r="AY176" s="225" t="s">
        <v>131</v>
      </c>
    </row>
    <row r="177" spans="1:65" s="15" customFormat="1" ht="11.25">
      <c r="B177" s="226"/>
      <c r="C177" s="227"/>
      <c r="D177" s="200" t="s">
        <v>141</v>
      </c>
      <c r="E177" s="228" t="s">
        <v>1</v>
      </c>
      <c r="F177" s="229" t="s">
        <v>144</v>
      </c>
      <c r="G177" s="227"/>
      <c r="H177" s="230">
        <v>16.13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141</v>
      </c>
      <c r="AU177" s="236" t="s">
        <v>86</v>
      </c>
      <c r="AV177" s="15" t="s">
        <v>137</v>
      </c>
      <c r="AW177" s="15" t="s">
        <v>32</v>
      </c>
      <c r="AX177" s="15" t="s">
        <v>84</v>
      </c>
      <c r="AY177" s="236" t="s">
        <v>131</v>
      </c>
    </row>
    <row r="178" spans="1:65" s="12" customFormat="1" ht="22.9" customHeight="1">
      <c r="B178" s="171"/>
      <c r="C178" s="172"/>
      <c r="D178" s="173" t="s">
        <v>75</v>
      </c>
      <c r="E178" s="185" t="s">
        <v>166</v>
      </c>
      <c r="F178" s="185" t="s">
        <v>194</v>
      </c>
      <c r="G178" s="172"/>
      <c r="H178" s="172"/>
      <c r="I178" s="175"/>
      <c r="J178" s="186">
        <f>BK178</f>
        <v>0</v>
      </c>
      <c r="K178" s="172"/>
      <c r="L178" s="177"/>
      <c r="M178" s="178"/>
      <c r="N178" s="179"/>
      <c r="O178" s="179"/>
      <c r="P178" s="180">
        <f>SUM(P179:P229)</f>
        <v>0</v>
      </c>
      <c r="Q178" s="179"/>
      <c r="R178" s="180">
        <f>SUM(R179:R229)</f>
        <v>603.26800000000003</v>
      </c>
      <c r="S178" s="179"/>
      <c r="T178" s="181">
        <f>SUM(T179:T229)</f>
        <v>0</v>
      </c>
      <c r="AR178" s="182" t="s">
        <v>84</v>
      </c>
      <c r="AT178" s="183" t="s">
        <v>75</v>
      </c>
      <c r="AU178" s="183" t="s">
        <v>84</v>
      </c>
      <c r="AY178" s="182" t="s">
        <v>131</v>
      </c>
      <c r="BK178" s="184">
        <f>SUM(BK179:BK229)</f>
        <v>0</v>
      </c>
    </row>
    <row r="179" spans="1:65" s="2" customFormat="1" ht="33" customHeight="1">
      <c r="A179" s="34"/>
      <c r="B179" s="35"/>
      <c r="C179" s="187" t="s">
        <v>195</v>
      </c>
      <c r="D179" s="187" t="s">
        <v>133</v>
      </c>
      <c r="E179" s="188" t="s">
        <v>196</v>
      </c>
      <c r="F179" s="189" t="s">
        <v>197</v>
      </c>
      <c r="G179" s="190" t="s">
        <v>99</v>
      </c>
      <c r="H179" s="191">
        <v>186</v>
      </c>
      <c r="I179" s="192"/>
      <c r="J179" s="193">
        <f>ROUND(I179*H179,2)</f>
        <v>0</v>
      </c>
      <c r="K179" s="189" t="s">
        <v>136</v>
      </c>
      <c r="L179" s="39"/>
      <c r="M179" s="194" t="s">
        <v>1</v>
      </c>
      <c r="N179" s="195" t="s">
        <v>41</v>
      </c>
      <c r="O179" s="71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137</v>
      </c>
      <c r="AT179" s="198" t="s">
        <v>133</v>
      </c>
      <c r="AU179" s="198" t="s">
        <v>86</v>
      </c>
      <c r="AY179" s="17" t="s">
        <v>131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7" t="s">
        <v>84</v>
      </c>
      <c r="BK179" s="199">
        <f>ROUND(I179*H179,2)</f>
        <v>0</v>
      </c>
      <c r="BL179" s="17" t="s">
        <v>137</v>
      </c>
      <c r="BM179" s="198" t="s">
        <v>198</v>
      </c>
    </row>
    <row r="180" spans="1:65" s="13" customFormat="1" ht="11.25">
      <c r="B180" s="205"/>
      <c r="C180" s="206"/>
      <c r="D180" s="200" t="s">
        <v>141</v>
      </c>
      <c r="E180" s="207" t="s">
        <v>1</v>
      </c>
      <c r="F180" s="208" t="s">
        <v>164</v>
      </c>
      <c r="G180" s="206"/>
      <c r="H180" s="207" t="s">
        <v>1</v>
      </c>
      <c r="I180" s="209"/>
      <c r="J180" s="206"/>
      <c r="K180" s="206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141</v>
      </c>
      <c r="AU180" s="214" t="s">
        <v>86</v>
      </c>
      <c r="AV180" s="13" t="s">
        <v>84</v>
      </c>
      <c r="AW180" s="13" t="s">
        <v>32</v>
      </c>
      <c r="AX180" s="13" t="s">
        <v>76</v>
      </c>
      <c r="AY180" s="214" t="s">
        <v>131</v>
      </c>
    </row>
    <row r="181" spans="1:65" s="14" customFormat="1" ht="11.25">
      <c r="B181" s="215"/>
      <c r="C181" s="216"/>
      <c r="D181" s="200" t="s">
        <v>141</v>
      </c>
      <c r="E181" s="217" t="s">
        <v>1</v>
      </c>
      <c r="F181" s="218" t="s">
        <v>183</v>
      </c>
      <c r="G181" s="216"/>
      <c r="H181" s="219">
        <v>186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141</v>
      </c>
      <c r="AU181" s="225" t="s">
        <v>86</v>
      </c>
      <c r="AV181" s="14" t="s">
        <v>86</v>
      </c>
      <c r="AW181" s="14" t="s">
        <v>32</v>
      </c>
      <c r="AX181" s="14" t="s">
        <v>76</v>
      </c>
      <c r="AY181" s="225" t="s">
        <v>131</v>
      </c>
    </row>
    <row r="182" spans="1:65" s="15" customFormat="1" ht="11.25">
      <c r="B182" s="226"/>
      <c r="C182" s="227"/>
      <c r="D182" s="200" t="s">
        <v>141</v>
      </c>
      <c r="E182" s="228" t="s">
        <v>1</v>
      </c>
      <c r="F182" s="229" t="s">
        <v>144</v>
      </c>
      <c r="G182" s="227"/>
      <c r="H182" s="230">
        <v>186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141</v>
      </c>
      <c r="AU182" s="236" t="s">
        <v>86</v>
      </c>
      <c r="AV182" s="15" t="s">
        <v>137</v>
      </c>
      <c r="AW182" s="15" t="s">
        <v>32</v>
      </c>
      <c r="AX182" s="15" t="s">
        <v>84</v>
      </c>
      <c r="AY182" s="236" t="s">
        <v>131</v>
      </c>
    </row>
    <row r="183" spans="1:65" s="2" customFormat="1" ht="37.9" customHeight="1">
      <c r="A183" s="34"/>
      <c r="B183" s="35"/>
      <c r="C183" s="187" t="s">
        <v>199</v>
      </c>
      <c r="D183" s="187" t="s">
        <v>133</v>
      </c>
      <c r="E183" s="188" t="s">
        <v>200</v>
      </c>
      <c r="F183" s="189" t="s">
        <v>201</v>
      </c>
      <c r="G183" s="190" t="s">
        <v>99</v>
      </c>
      <c r="H183" s="191">
        <v>60</v>
      </c>
      <c r="I183" s="192"/>
      <c r="J183" s="193">
        <f>ROUND(I183*H183,2)</f>
        <v>0</v>
      </c>
      <c r="K183" s="189" t="s">
        <v>202</v>
      </c>
      <c r="L183" s="39"/>
      <c r="M183" s="194" t="s">
        <v>1</v>
      </c>
      <c r="N183" s="195" t="s">
        <v>41</v>
      </c>
      <c r="O183" s="71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137</v>
      </c>
      <c r="AT183" s="198" t="s">
        <v>133</v>
      </c>
      <c r="AU183" s="198" t="s">
        <v>86</v>
      </c>
      <c r="AY183" s="17" t="s">
        <v>131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84</v>
      </c>
      <c r="BK183" s="199">
        <f>ROUND(I183*H183,2)</f>
        <v>0</v>
      </c>
      <c r="BL183" s="17" t="s">
        <v>137</v>
      </c>
      <c r="BM183" s="198" t="s">
        <v>203</v>
      </c>
    </row>
    <row r="184" spans="1:65" s="13" customFormat="1" ht="11.25">
      <c r="B184" s="205"/>
      <c r="C184" s="206"/>
      <c r="D184" s="200" t="s">
        <v>141</v>
      </c>
      <c r="E184" s="207" t="s">
        <v>1</v>
      </c>
      <c r="F184" s="208" t="s">
        <v>204</v>
      </c>
      <c r="G184" s="206"/>
      <c r="H184" s="207" t="s">
        <v>1</v>
      </c>
      <c r="I184" s="209"/>
      <c r="J184" s="206"/>
      <c r="K184" s="206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141</v>
      </c>
      <c r="AU184" s="214" t="s">
        <v>86</v>
      </c>
      <c r="AV184" s="13" t="s">
        <v>84</v>
      </c>
      <c r="AW184" s="13" t="s">
        <v>32</v>
      </c>
      <c r="AX184" s="13" t="s">
        <v>76</v>
      </c>
      <c r="AY184" s="214" t="s">
        <v>131</v>
      </c>
    </row>
    <row r="185" spans="1:65" s="14" customFormat="1" ht="11.25">
      <c r="B185" s="215"/>
      <c r="C185" s="216"/>
      <c r="D185" s="200" t="s">
        <v>141</v>
      </c>
      <c r="E185" s="217" t="s">
        <v>1</v>
      </c>
      <c r="F185" s="218" t="s">
        <v>205</v>
      </c>
      <c r="G185" s="216"/>
      <c r="H185" s="219">
        <v>30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141</v>
      </c>
      <c r="AU185" s="225" t="s">
        <v>86</v>
      </c>
      <c r="AV185" s="14" t="s">
        <v>86</v>
      </c>
      <c r="AW185" s="14" t="s">
        <v>32</v>
      </c>
      <c r="AX185" s="14" t="s">
        <v>76</v>
      </c>
      <c r="AY185" s="225" t="s">
        <v>131</v>
      </c>
    </row>
    <row r="186" spans="1:65" s="13" customFormat="1" ht="11.25">
      <c r="B186" s="205"/>
      <c r="C186" s="206"/>
      <c r="D186" s="200" t="s">
        <v>141</v>
      </c>
      <c r="E186" s="207" t="s">
        <v>1</v>
      </c>
      <c r="F186" s="208" t="s">
        <v>206</v>
      </c>
      <c r="G186" s="206"/>
      <c r="H186" s="207" t="s">
        <v>1</v>
      </c>
      <c r="I186" s="209"/>
      <c r="J186" s="206"/>
      <c r="K186" s="206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141</v>
      </c>
      <c r="AU186" s="214" t="s">
        <v>86</v>
      </c>
      <c r="AV186" s="13" t="s">
        <v>84</v>
      </c>
      <c r="AW186" s="13" t="s">
        <v>32</v>
      </c>
      <c r="AX186" s="13" t="s">
        <v>76</v>
      </c>
      <c r="AY186" s="214" t="s">
        <v>131</v>
      </c>
    </row>
    <row r="187" spans="1:65" s="14" customFormat="1" ht="11.25">
      <c r="B187" s="215"/>
      <c r="C187" s="216"/>
      <c r="D187" s="200" t="s">
        <v>141</v>
      </c>
      <c r="E187" s="217" t="s">
        <v>1</v>
      </c>
      <c r="F187" s="218" t="s">
        <v>205</v>
      </c>
      <c r="G187" s="216"/>
      <c r="H187" s="219">
        <v>30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141</v>
      </c>
      <c r="AU187" s="225" t="s">
        <v>86</v>
      </c>
      <c r="AV187" s="14" t="s">
        <v>86</v>
      </c>
      <c r="AW187" s="14" t="s">
        <v>32</v>
      </c>
      <c r="AX187" s="14" t="s">
        <v>76</v>
      </c>
      <c r="AY187" s="225" t="s">
        <v>131</v>
      </c>
    </row>
    <row r="188" spans="1:65" s="15" customFormat="1" ht="11.25">
      <c r="B188" s="226"/>
      <c r="C188" s="227"/>
      <c r="D188" s="200" t="s">
        <v>141</v>
      </c>
      <c r="E188" s="228" t="s">
        <v>1</v>
      </c>
      <c r="F188" s="229" t="s">
        <v>144</v>
      </c>
      <c r="G188" s="227"/>
      <c r="H188" s="230">
        <v>60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141</v>
      </c>
      <c r="AU188" s="236" t="s">
        <v>86</v>
      </c>
      <c r="AV188" s="15" t="s">
        <v>137</v>
      </c>
      <c r="AW188" s="15" t="s">
        <v>32</v>
      </c>
      <c r="AX188" s="15" t="s">
        <v>84</v>
      </c>
      <c r="AY188" s="236" t="s">
        <v>131</v>
      </c>
    </row>
    <row r="189" spans="1:65" s="2" customFormat="1" ht="49.15" customHeight="1">
      <c r="A189" s="34"/>
      <c r="B189" s="35"/>
      <c r="C189" s="187" t="s">
        <v>207</v>
      </c>
      <c r="D189" s="187" t="s">
        <v>133</v>
      </c>
      <c r="E189" s="188" t="s">
        <v>208</v>
      </c>
      <c r="F189" s="189" t="s">
        <v>209</v>
      </c>
      <c r="G189" s="190" t="s">
        <v>99</v>
      </c>
      <c r="H189" s="191">
        <v>8294</v>
      </c>
      <c r="I189" s="192"/>
      <c r="J189" s="193">
        <f>ROUND(I189*H189,2)</f>
        <v>0</v>
      </c>
      <c r="K189" s="189" t="s">
        <v>136</v>
      </c>
      <c r="L189" s="39"/>
      <c r="M189" s="194" t="s">
        <v>1</v>
      </c>
      <c r="N189" s="195" t="s">
        <v>41</v>
      </c>
      <c r="O189" s="71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137</v>
      </c>
      <c r="AT189" s="198" t="s">
        <v>133</v>
      </c>
      <c r="AU189" s="198" t="s">
        <v>86</v>
      </c>
      <c r="AY189" s="17" t="s">
        <v>131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84</v>
      </c>
      <c r="BK189" s="199">
        <f>ROUND(I189*H189,2)</f>
        <v>0</v>
      </c>
      <c r="BL189" s="17" t="s">
        <v>137</v>
      </c>
      <c r="BM189" s="198" t="s">
        <v>210</v>
      </c>
    </row>
    <row r="190" spans="1:65" s="13" customFormat="1" ht="11.25">
      <c r="B190" s="205"/>
      <c r="C190" s="206"/>
      <c r="D190" s="200" t="s">
        <v>141</v>
      </c>
      <c r="E190" s="207" t="s">
        <v>1</v>
      </c>
      <c r="F190" s="208" t="s">
        <v>142</v>
      </c>
      <c r="G190" s="206"/>
      <c r="H190" s="207" t="s">
        <v>1</v>
      </c>
      <c r="I190" s="209"/>
      <c r="J190" s="206"/>
      <c r="K190" s="206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141</v>
      </c>
      <c r="AU190" s="214" t="s">
        <v>86</v>
      </c>
      <c r="AV190" s="13" t="s">
        <v>84</v>
      </c>
      <c r="AW190" s="13" t="s">
        <v>32</v>
      </c>
      <c r="AX190" s="13" t="s">
        <v>76</v>
      </c>
      <c r="AY190" s="214" t="s">
        <v>131</v>
      </c>
    </row>
    <row r="191" spans="1:65" s="14" customFormat="1" ht="11.25">
      <c r="B191" s="215"/>
      <c r="C191" s="216"/>
      <c r="D191" s="200" t="s">
        <v>141</v>
      </c>
      <c r="E191" s="217" t="s">
        <v>1</v>
      </c>
      <c r="F191" s="218" t="s">
        <v>143</v>
      </c>
      <c r="G191" s="216"/>
      <c r="H191" s="219">
        <v>7390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141</v>
      </c>
      <c r="AU191" s="225" t="s">
        <v>86</v>
      </c>
      <c r="AV191" s="14" t="s">
        <v>86</v>
      </c>
      <c r="AW191" s="14" t="s">
        <v>32</v>
      </c>
      <c r="AX191" s="14" t="s">
        <v>76</v>
      </c>
      <c r="AY191" s="225" t="s">
        <v>131</v>
      </c>
    </row>
    <row r="192" spans="1:65" s="13" customFormat="1" ht="11.25">
      <c r="B192" s="205"/>
      <c r="C192" s="206"/>
      <c r="D192" s="200" t="s">
        <v>141</v>
      </c>
      <c r="E192" s="207" t="s">
        <v>1</v>
      </c>
      <c r="F192" s="208" t="s">
        <v>211</v>
      </c>
      <c r="G192" s="206"/>
      <c r="H192" s="207" t="s">
        <v>1</v>
      </c>
      <c r="I192" s="209"/>
      <c r="J192" s="206"/>
      <c r="K192" s="206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141</v>
      </c>
      <c r="AU192" s="214" t="s">
        <v>86</v>
      </c>
      <c r="AV192" s="13" t="s">
        <v>84</v>
      </c>
      <c r="AW192" s="13" t="s">
        <v>32</v>
      </c>
      <c r="AX192" s="13" t="s">
        <v>76</v>
      </c>
      <c r="AY192" s="214" t="s">
        <v>131</v>
      </c>
    </row>
    <row r="193" spans="1:65" s="14" customFormat="1" ht="11.25">
      <c r="B193" s="215"/>
      <c r="C193" s="216"/>
      <c r="D193" s="200" t="s">
        <v>141</v>
      </c>
      <c r="E193" s="217" t="s">
        <v>1</v>
      </c>
      <c r="F193" s="218" t="s">
        <v>212</v>
      </c>
      <c r="G193" s="216"/>
      <c r="H193" s="219">
        <v>904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141</v>
      </c>
      <c r="AU193" s="225" t="s">
        <v>86</v>
      </c>
      <c r="AV193" s="14" t="s">
        <v>86</v>
      </c>
      <c r="AW193" s="14" t="s">
        <v>32</v>
      </c>
      <c r="AX193" s="14" t="s">
        <v>76</v>
      </c>
      <c r="AY193" s="225" t="s">
        <v>131</v>
      </c>
    </row>
    <row r="194" spans="1:65" s="15" customFormat="1" ht="11.25">
      <c r="B194" s="226"/>
      <c r="C194" s="227"/>
      <c r="D194" s="200" t="s">
        <v>141</v>
      </c>
      <c r="E194" s="228" t="s">
        <v>97</v>
      </c>
      <c r="F194" s="229" t="s">
        <v>144</v>
      </c>
      <c r="G194" s="227"/>
      <c r="H194" s="230">
        <v>8294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141</v>
      </c>
      <c r="AU194" s="236" t="s">
        <v>86</v>
      </c>
      <c r="AV194" s="15" t="s">
        <v>137</v>
      </c>
      <c r="AW194" s="15" t="s">
        <v>32</v>
      </c>
      <c r="AX194" s="15" t="s">
        <v>84</v>
      </c>
      <c r="AY194" s="236" t="s">
        <v>131</v>
      </c>
    </row>
    <row r="195" spans="1:65" s="2" customFormat="1" ht="66.75" customHeight="1">
      <c r="A195" s="34"/>
      <c r="B195" s="35"/>
      <c r="C195" s="187" t="s">
        <v>8</v>
      </c>
      <c r="D195" s="187" t="s">
        <v>133</v>
      </c>
      <c r="E195" s="188" t="s">
        <v>213</v>
      </c>
      <c r="F195" s="189" t="s">
        <v>214</v>
      </c>
      <c r="G195" s="190" t="s">
        <v>99</v>
      </c>
      <c r="H195" s="191">
        <v>8294</v>
      </c>
      <c r="I195" s="192"/>
      <c r="J195" s="193">
        <f>ROUND(I195*H195,2)</f>
        <v>0</v>
      </c>
      <c r="K195" s="189" t="s">
        <v>136</v>
      </c>
      <c r="L195" s="39"/>
      <c r="M195" s="194" t="s">
        <v>1</v>
      </c>
      <c r="N195" s="195" t="s">
        <v>41</v>
      </c>
      <c r="O195" s="71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137</v>
      </c>
      <c r="AT195" s="198" t="s">
        <v>133</v>
      </c>
      <c r="AU195" s="198" t="s">
        <v>86</v>
      </c>
      <c r="AY195" s="17" t="s">
        <v>131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84</v>
      </c>
      <c r="BK195" s="199">
        <f>ROUND(I195*H195,2)</f>
        <v>0</v>
      </c>
      <c r="BL195" s="17" t="s">
        <v>137</v>
      </c>
      <c r="BM195" s="198" t="s">
        <v>215</v>
      </c>
    </row>
    <row r="196" spans="1:65" s="14" customFormat="1" ht="11.25">
      <c r="B196" s="215"/>
      <c r="C196" s="216"/>
      <c r="D196" s="200" t="s">
        <v>141</v>
      </c>
      <c r="E196" s="217" t="s">
        <v>1</v>
      </c>
      <c r="F196" s="218" t="s">
        <v>97</v>
      </c>
      <c r="G196" s="216"/>
      <c r="H196" s="219">
        <v>8294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141</v>
      </c>
      <c r="AU196" s="225" t="s">
        <v>86</v>
      </c>
      <c r="AV196" s="14" t="s">
        <v>86</v>
      </c>
      <c r="AW196" s="14" t="s">
        <v>32</v>
      </c>
      <c r="AX196" s="14" t="s">
        <v>76</v>
      </c>
      <c r="AY196" s="225" t="s">
        <v>131</v>
      </c>
    </row>
    <row r="197" spans="1:65" s="15" customFormat="1" ht="11.25">
      <c r="B197" s="226"/>
      <c r="C197" s="227"/>
      <c r="D197" s="200" t="s">
        <v>141</v>
      </c>
      <c r="E197" s="228" t="s">
        <v>1</v>
      </c>
      <c r="F197" s="229" t="s">
        <v>144</v>
      </c>
      <c r="G197" s="227"/>
      <c r="H197" s="230">
        <v>8294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141</v>
      </c>
      <c r="AU197" s="236" t="s">
        <v>86</v>
      </c>
      <c r="AV197" s="15" t="s">
        <v>137</v>
      </c>
      <c r="AW197" s="15" t="s">
        <v>32</v>
      </c>
      <c r="AX197" s="15" t="s">
        <v>84</v>
      </c>
      <c r="AY197" s="236" t="s">
        <v>131</v>
      </c>
    </row>
    <row r="198" spans="1:65" s="2" customFormat="1" ht="16.5" customHeight="1">
      <c r="A198" s="34"/>
      <c r="B198" s="35"/>
      <c r="C198" s="237" t="s">
        <v>216</v>
      </c>
      <c r="D198" s="237" t="s">
        <v>217</v>
      </c>
      <c r="E198" s="238" t="s">
        <v>218</v>
      </c>
      <c r="F198" s="239" t="s">
        <v>219</v>
      </c>
      <c r="G198" s="240" t="s">
        <v>220</v>
      </c>
      <c r="H198" s="241">
        <v>190.762</v>
      </c>
      <c r="I198" s="242"/>
      <c r="J198" s="243">
        <f>ROUND(I198*H198,2)</f>
        <v>0</v>
      </c>
      <c r="K198" s="239" t="s">
        <v>136</v>
      </c>
      <c r="L198" s="244"/>
      <c r="M198" s="245" t="s">
        <v>1</v>
      </c>
      <c r="N198" s="246" t="s">
        <v>41</v>
      </c>
      <c r="O198" s="71"/>
      <c r="P198" s="196">
        <f>O198*H198</f>
        <v>0</v>
      </c>
      <c r="Q198" s="196">
        <v>1</v>
      </c>
      <c r="R198" s="196">
        <f>Q198*H198</f>
        <v>190.762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185</v>
      </c>
      <c r="AT198" s="198" t="s">
        <v>217</v>
      </c>
      <c r="AU198" s="198" t="s">
        <v>86</v>
      </c>
      <c r="AY198" s="17" t="s">
        <v>131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84</v>
      </c>
      <c r="BK198" s="199">
        <f>ROUND(I198*H198,2)</f>
        <v>0</v>
      </c>
      <c r="BL198" s="17" t="s">
        <v>137</v>
      </c>
      <c r="BM198" s="198" t="s">
        <v>221</v>
      </c>
    </row>
    <row r="199" spans="1:65" s="2" customFormat="1" ht="19.5">
      <c r="A199" s="34"/>
      <c r="B199" s="35"/>
      <c r="C199" s="36"/>
      <c r="D199" s="200" t="s">
        <v>139</v>
      </c>
      <c r="E199" s="36"/>
      <c r="F199" s="201" t="s">
        <v>222</v>
      </c>
      <c r="G199" s="36"/>
      <c r="H199" s="36"/>
      <c r="I199" s="202"/>
      <c r="J199" s="36"/>
      <c r="K199" s="36"/>
      <c r="L199" s="39"/>
      <c r="M199" s="203"/>
      <c r="N199" s="204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139</v>
      </c>
      <c r="AU199" s="17" t="s">
        <v>86</v>
      </c>
    </row>
    <row r="200" spans="1:65" s="2" customFormat="1" ht="21.75" customHeight="1">
      <c r="A200" s="34"/>
      <c r="B200" s="35"/>
      <c r="C200" s="237" t="s">
        <v>223</v>
      </c>
      <c r="D200" s="237" t="s">
        <v>217</v>
      </c>
      <c r="E200" s="238" t="s">
        <v>224</v>
      </c>
      <c r="F200" s="239" t="s">
        <v>225</v>
      </c>
      <c r="G200" s="240" t="s">
        <v>220</v>
      </c>
      <c r="H200" s="241">
        <v>152.61000000000001</v>
      </c>
      <c r="I200" s="242"/>
      <c r="J200" s="243">
        <f>ROUND(I200*H200,2)</f>
        <v>0</v>
      </c>
      <c r="K200" s="239" t="s">
        <v>136</v>
      </c>
      <c r="L200" s="244"/>
      <c r="M200" s="245" t="s">
        <v>1</v>
      </c>
      <c r="N200" s="246" t="s">
        <v>41</v>
      </c>
      <c r="O200" s="71"/>
      <c r="P200" s="196">
        <f>O200*H200</f>
        <v>0</v>
      </c>
      <c r="Q200" s="196">
        <v>1</v>
      </c>
      <c r="R200" s="196">
        <f>Q200*H200</f>
        <v>152.61000000000001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185</v>
      </c>
      <c r="AT200" s="198" t="s">
        <v>217</v>
      </c>
      <c r="AU200" s="198" t="s">
        <v>86</v>
      </c>
      <c r="AY200" s="17" t="s">
        <v>131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84</v>
      </c>
      <c r="BK200" s="199">
        <f>ROUND(I200*H200,2)</f>
        <v>0</v>
      </c>
      <c r="BL200" s="17" t="s">
        <v>137</v>
      </c>
      <c r="BM200" s="198" t="s">
        <v>226</v>
      </c>
    </row>
    <row r="201" spans="1:65" s="2" customFormat="1" ht="19.5">
      <c r="A201" s="34"/>
      <c r="B201" s="35"/>
      <c r="C201" s="36"/>
      <c r="D201" s="200" t="s">
        <v>139</v>
      </c>
      <c r="E201" s="36"/>
      <c r="F201" s="201" t="s">
        <v>227</v>
      </c>
      <c r="G201" s="36"/>
      <c r="H201" s="36"/>
      <c r="I201" s="202"/>
      <c r="J201" s="36"/>
      <c r="K201" s="36"/>
      <c r="L201" s="39"/>
      <c r="M201" s="203"/>
      <c r="N201" s="204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139</v>
      </c>
      <c r="AU201" s="17" t="s">
        <v>86</v>
      </c>
    </row>
    <row r="202" spans="1:65" s="2" customFormat="1" ht="37.9" customHeight="1">
      <c r="A202" s="34"/>
      <c r="B202" s="35"/>
      <c r="C202" s="187" t="s">
        <v>228</v>
      </c>
      <c r="D202" s="187" t="s">
        <v>133</v>
      </c>
      <c r="E202" s="188" t="s">
        <v>229</v>
      </c>
      <c r="F202" s="189" t="s">
        <v>230</v>
      </c>
      <c r="G202" s="190" t="s">
        <v>99</v>
      </c>
      <c r="H202" s="191">
        <v>1092</v>
      </c>
      <c r="I202" s="192"/>
      <c r="J202" s="193">
        <f>ROUND(I202*H202,2)</f>
        <v>0</v>
      </c>
      <c r="K202" s="189" t="s">
        <v>136</v>
      </c>
      <c r="L202" s="39"/>
      <c r="M202" s="194" t="s">
        <v>1</v>
      </c>
      <c r="N202" s="195" t="s">
        <v>41</v>
      </c>
      <c r="O202" s="71"/>
      <c r="P202" s="196">
        <f>O202*H202</f>
        <v>0</v>
      </c>
      <c r="Q202" s="196">
        <v>0.23799999999999999</v>
      </c>
      <c r="R202" s="196">
        <f>Q202*H202</f>
        <v>259.89600000000002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137</v>
      </c>
      <c r="AT202" s="198" t="s">
        <v>133</v>
      </c>
      <c r="AU202" s="198" t="s">
        <v>86</v>
      </c>
      <c r="AY202" s="17" t="s">
        <v>131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7" t="s">
        <v>84</v>
      </c>
      <c r="BK202" s="199">
        <f>ROUND(I202*H202,2)</f>
        <v>0</v>
      </c>
      <c r="BL202" s="17" t="s">
        <v>137</v>
      </c>
      <c r="BM202" s="198" t="s">
        <v>231</v>
      </c>
    </row>
    <row r="203" spans="1:65" s="13" customFormat="1" ht="11.25">
      <c r="B203" s="205"/>
      <c r="C203" s="206"/>
      <c r="D203" s="200" t="s">
        <v>141</v>
      </c>
      <c r="E203" s="207" t="s">
        <v>1</v>
      </c>
      <c r="F203" s="208" t="s">
        <v>232</v>
      </c>
      <c r="G203" s="206"/>
      <c r="H203" s="207" t="s">
        <v>1</v>
      </c>
      <c r="I203" s="209"/>
      <c r="J203" s="206"/>
      <c r="K203" s="206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141</v>
      </c>
      <c r="AU203" s="214" t="s">
        <v>86</v>
      </c>
      <c r="AV203" s="13" t="s">
        <v>84</v>
      </c>
      <c r="AW203" s="13" t="s">
        <v>32</v>
      </c>
      <c r="AX203" s="13" t="s">
        <v>76</v>
      </c>
      <c r="AY203" s="214" t="s">
        <v>131</v>
      </c>
    </row>
    <row r="204" spans="1:65" s="14" customFormat="1" ht="11.25">
      <c r="B204" s="215"/>
      <c r="C204" s="216"/>
      <c r="D204" s="200" t="s">
        <v>141</v>
      </c>
      <c r="E204" s="217" t="s">
        <v>1</v>
      </c>
      <c r="F204" s="218" t="s">
        <v>233</v>
      </c>
      <c r="G204" s="216"/>
      <c r="H204" s="219">
        <v>1092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141</v>
      </c>
      <c r="AU204" s="225" t="s">
        <v>86</v>
      </c>
      <c r="AV204" s="14" t="s">
        <v>86</v>
      </c>
      <c r="AW204" s="14" t="s">
        <v>32</v>
      </c>
      <c r="AX204" s="14" t="s">
        <v>76</v>
      </c>
      <c r="AY204" s="225" t="s">
        <v>131</v>
      </c>
    </row>
    <row r="205" spans="1:65" s="15" customFormat="1" ht="11.25">
      <c r="B205" s="226"/>
      <c r="C205" s="227"/>
      <c r="D205" s="200" t="s">
        <v>141</v>
      </c>
      <c r="E205" s="228" t="s">
        <v>1</v>
      </c>
      <c r="F205" s="229" t="s">
        <v>144</v>
      </c>
      <c r="G205" s="227"/>
      <c r="H205" s="230">
        <v>1092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141</v>
      </c>
      <c r="AU205" s="236" t="s">
        <v>86</v>
      </c>
      <c r="AV205" s="15" t="s">
        <v>137</v>
      </c>
      <c r="AW205" s="15" t="s">
        <v>32</v>
      </c>
      <c r="AX205" s="15" t="s">
        <v>84</v>
      </c>
      <c r="AY205" s="236" t="s">
        <v>131</v>
      </c>
    </row>
    <row r="206" spans="1:65" s="2" customFormat="1" ht="24.2" customHeight="1">
      <c r="A206" s="34"/>
      <c r="B206" s="35"/>
      <c r="C206" s="187" t="s">
        <v>234</v>
      </c>
      <c r="D206" s="187" t="s">
        <v>133</v>
      </c>
      <c r="E206" s="188" t="s">
        <v>235</v>
      </c>
      <c r="F206" s="189" t="s">
        <v>236</v>
      </c>
      <c r="G206" s="190" t="s">
        <v>99</v>
      </c>
      <c r="H206" s="191">
        <v>7759.5</v>
      </c>
      <c r="I206" s="192"/>
      <c r="J206" s="193">
        <f>ROUND(I206*H206,2)</f>
        <v>0</v>
      </c>
      <c r="K206" s="189" t="s">
        <v>136</v>
      </c>
      <c r="L206" s="39"/>
      <c r="M206" s="194" t="s">
        <v>1</v>
      </c>
      <c r="N206" s="195" t="s">
        <v>41</v>
      </c>
      <c r="O206" s="71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137</v>
      </c>
      <c r="AT206" s="198" t="s">
        <v>133</v>
      </c>
      <c r="AU206" s="198" t="s">
        <v>86</v>
      </c>
      <c r="AY206" s="17" t="s">
        <v>131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7" t="s">
        <v>84</v>
      </c>
      <c r="BK206" s="199">
        <f>ROUND(I206*H206,2)</f>
        <v>0</v>
      </c>
      <c r="BL206" s="17" t="s">
        <v>137</v>
      </c>
      <c r="BM206" s="198" t="s">
        <v>237</v>
      </c>
    </row>
    <row r="207" spans="1:65" s="13" customFormat="1" ht="11.25">
      <c r="B207" s="205"/>
      <c r="C207" s="206"/>
      <c r="D207" s="200" t="s">
        <v>141</v>
      </c>
      <c r="E207" s="207" t="s">
        <v>1</v>
      </c>
      <c r="F207" s="208" t="s">
        <v>142</v>
      </c>
      <c r="G207" s="206"/>
      <c r="H207" s="207" t="s">
        <v>1</v>
      </c>
      <c r="I207" s="209"/>
      <c r="J207" s="206"/>
      <c r="K207" s="206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141</v>
      </c>
      <c r="AU207" s="214" t="s">
        <v>86</v>
      </c>
      <c r="AV207" s="13" t="s">
        <v>84</v>
      </c>
      <c r="AW207" s="13" t="s">
        <v>32</v>
      </c>
      <c r="AX207" s="13" t="s">
        <v>76</v>
      </c>
      <c r="AY207" s="214" t="s">
        <v>131</v>
      </c>
    </row>
    <row r="208" spans="1:65" s="14" customFormat="1" ht="11.25">
      <c r="B208" s="215"/>
      <c r="C208" s="216"/>
      <c r="D208" s="200" t="s">
        <v>141</v>
      </c>
      <c r="E208" s="217" t="s">
        <v>1</v>
      </c>
      <c r="F208" s="218" t="s">
        <v>238</v>
      </c>
      <c r="G208" s="216"/>
      <c r="H208" s="219">
        <v>7759.5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141</v>
      </c>
      <c r="AU208" s="225" t="s">
        <v>86</v>
      </c>
      <c r="AV208" s="14" t="s">
        <v>86</v>
      </c>
      <c r="AW208" s="14" t="s">
        <v>32</v>
      </c>
      <c r="AX208" s="14" t="s">
        <v>76</v>
      </c>
      <c r="AY208" s="225" t="s">
        <v>131</v>
      </c>
    </row>
    <row r="209" spans="1:65" s="15" customFormat="1" ht="11.25">
      <c r="B209" s="226"/>
      <c r="C209" s="227"/>
      <c r="D209" s="200" t="s">
        <v>141</v>
      </c>
      <c r="E209" s="228" t="s">
        <v>1</v>
      </c>
      <c r="F209" s="229" t="s">
        <v>144</v>
      </c>
      <c r="G209" s="227"/>
      <c r="H209" s="230">
        <v>7759.5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141</v>
      </c>
      <c r="AU209" s="236" t="s">
        <v>86</v>
      </c>
      <c r="AV209" s="15" t="s">
        <v>137</v>
      </c>
      <c r="AW209" s="15" t="s">
        <v>32</v>
      </c>
      <c r="AX209" s="15" t="s">
        <v>84</v>
      </c>
      <c r="AY209" s="236" t="s">
        <v>131</v>
      </c>
    </row>
    <row r="210" spans="1:65" s="2" customFormat="1" ht="44.25" customHeight="1">
      <c r="A210" s="34"/>
      <c r="B210" s="35"/>
      <c r="C210" s="187" t="s">
        <v>239</v>
      </c>
      <c r="D210" s="187" t="s">
        <v>133</v>
      </c>
      <c r="E210" s="188" t="s">
        <v>240</v>
      </c>
      <c r="F210" s="189" t="s">
        <v>241</v>
      </c>
      <c r="G210" s="190" t="s">
        <v>99</v>
      </c>
      <c r="H210" s="191">
        <v>7759.5</v>
      </c>
      <c r="I210" s="192"/>
      <c r="J210" s="193">
        <f>ROUND(I210*H210,2)</f>
        <v>0</v>
      </c>
      <c r="K210" s="189" t="s">
        <v>136</v>
      </c>
      <c r="L210" s="39"/>
      <c r="M210" s="194" t="s">
        <v>1</v>
      </c>
      <c r="N210" s="195" t="s">
        <v>41</v>
      </c>
      <c r="O210" s="71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137</v>
      </c>
      <c r="AT210" s="198" t="s">
        <v>133</v>
      </c>
      <c r="AU210" s="198" t="s">
        <v>86</v>
      </c>
      <c r="AY210" s="17" t="s">
        <v>131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7" t="s">
        <v>84</v>
      </c>
      <c r="BK210" s="199">
        <f>ROUND(I210*H210,2)</f>
        <v>0</v>
      </c>
      <c r="BL210" s="17" t="s">
        <v>137</v>
      </c>
      <c r="BM210" s="198" t="s">
        <v>242</v>
      </c>
    </row>
    <row r="211" spans="1:65" s="13" customFormat="1" ht="11.25">
      <c r="B211" s="205"/>
      <c r="C211" s="206"/>
      <c r="D211" s="200" t="s">
        <v>141</v>
      </c>
      <c r="E211" s="207" t="s">
        <v>1</v>
      </c>
      <c r="F211" s="208" t="s">
        <v>142</v>
      </c>
      <c r="G211" s="206"/>
      <c r="H211" s="207" t="s">
        <v>1</v>
      </c>
      <c r="I211" s="209"/>
      <c r="J211" s="206"/>
      <c r="K211" s="206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141</v>
      </c>
      <c r="AU211" s="214" t="s">
        <v>86</v>
      </c>
      <c r="AV211" s="13" t="s">
        <v>84</v>
      </c>
      <c r="AW211" s="13" t="s">
        <v>32</v>
      </c>
      <c r="AX211" s="13" t="s">
        <v>76</v>
      </c>
      <c r="AY211" s="214" t="s">
        <v>131</v>
      </c>
    </row>
    <row r="212" spans="1:65" s="14" customFormat="1" ht="11.25">
      <c r="B212" s="215"/>
      <c r="C212" s="216"/>
      <c r="D212" s="200" t="s">
        <v>141</v>
      </c>
      <c r="E212" s="217" t="s">
        <v>1</v>
      </c>
      <c r="F212" s="218" t="s">
        <v>238</v>
      </c>
      <c r="G212" s="216"/>
      <c r="H212" s="219">
        <v>7759.5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141</v>
      </c>
      <c r="AU212" s="225" t="s">
        <v>86</v>
      </c>
      <c r="AV212" s="14" t="s">
        <v>86</v>
      </c>
      <c r="AW212" s="14" t="s">
        <v>32</v>
      </c>
      <c r="AX212" s="14" t="s">
        <v>76</v>
      </c>
      <c r="AY212" s="225" t="s">
        <v>131</v>
      </c>
    </row>
    <row r="213" spans="1:65" s="15" customFormat="1" ht="11.25">
      <c r="B213" s="226"/>
      <c r="C213" s="227"/>
      <c r="D213" s="200" t="s">
        <v>141</v>
      </c>
      <c r="E213" s="228" t="s">
        <v>1</v>
      </c>
      <c r="F213" s="229" t="s">
        <v>144</v>
      </c>
      <c r="G213" s="227"/>
      <c r="H213" s="230">
        <v>7759.5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141</v>
      </c>
      <c r="AU213" s="236" t="s">
        <v>86</v>
      </c>
      <c r="AV213" s="15" t="s">
        <v>137</v>
      </c>
      <c r="AW213" s="15" t="s">
        <v>32</v>
      </c>
      <c r="AX213" s="15" t="s">
        <v>84</v>
      </c>
      <c r="AY213" s="236" t="s">
        <v>131</v>
      </c>
    </row>
    <row r="214" spans="1:65" s="2" customFormat="1" ht="24.2" customHeight="1">
      <c r="A214" s="34"/>
      <c r="B214" s="35"/>
      <c r="C214" s="187" t="s">
        <v>243</v>
      </c>
      <c r="D214" s="187" t="s">
        <v>133</v>
      </c>
      <c r="E214" s="188" t="s">
        <v>244</v>
      </c>
      <c r="F214" s="189" t="s">
        <v>245</v>
      </c>
      <c r="G214" s="190" t="s">
        <v>99</v>
      </c>
      <c r="H214" s="191">
        <v>7390</v>
      </c>
      <c r="I214" s="192"/>
      <c r="J214" s="193">
        <f>ROUND(I214*H214,2)</f>
        <v>0</v>
      </c>
      <c r="K214" s="189" t="s">
        <v>136</v>
      </c>
      <c r="L214" s="39"/>
      <c r="M214" s="194" t="s">
        <v>1</v>
      </c>
      <c r="N214" s="195" t="s">
        <v>41</v>
      </c>
      <c r="O214" s="71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137</v>
      </c>
      <c r="AT214" s="198" t="s">
        <v>133</v>
      </c>
      <c r="AU214" s="198" t="s">
        <v>86</v>
      </c>
      <c r="AY214" s="17" t="s">
        <v>131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84</v>
      </c>
      <c r="BK214" s="199">
        <f>ROUND(I214*H214,2)</f>
        <v>0</v>
      </c>
      <c r="BL214" s="17" t="s">
        <v>137</v>
      </c>
      <c r="BM214" s="198" t="s">
        <v>246</v>
      </c>
    </row>
    <row r="215" spans="1:65" s="13" customFormat="1" ht="11.25">
      <c r="B215" s="205"/>
      <c r="C215" s="206"/>
      <c r="D215" s="200" t="s">
        <v>141</v>
      </c>
      <c r="E215" s="207" t="s">
        <v>1</v>
      </c>
      <c r="F215" s="208" t="s">
        <v>142</v>
      </c>
      <c r="G215" s="206"/>
      <c r="H215" s="207" t="s">
        <v>1</v>
      </c>
      <c r="I215" s="209"/>
      <c r="J215" s="206"/>
      <c r="K215" s="206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141</v>
      </c>
      <c r="AU215" s="214" t="s">
        <v>86</v>
      </c>
      <c r="AV215" s="13" t="s">
        <v>84</v>
      </c>
      <c r="AW215" s="13" t="s">
        <v>32</v>
      </c>
      <c r="AX215" s="13" t="s">
        <v>76</v>
      </c>
      <c r="AY215" s="214" t="s">
        <v>131</v>
      </c>
    </row>
    <row r="216" spans="1:65" s="14" customFormat="1" ht="11.25">
      <c r="B216" s="215"/>
      <c r="C216" s="216"/>
      <c r="D216" s="200" t="s">
        <v>141</v>
      </c>
      <c r="E216" s="217" t="s">
        <v>1</v>
      </c>
      <c r="F216" s="218" t="s">
        <v>143</v>
      </c>
      <c r="G216" s="216"/>
      <c r="H216" s="219">
        <v>7390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141</v>
      </c>
      <c r="AU216" s="225" t="s">
        <v>86</v>
      </c>
      <c r="AV216" s="14" t="s">
        <v>86</v>
      </c>
      <c r="AW216" s="14" t="s">
        <v>32</v>
      </c>
      <c r="AX216" s="14" t="s">
        <v>76</v>
      </c>
      <c r="AY216" s="225" t="s">
        <v>131</v>
      </c>
    </row>
    <row r="217" spans="1:65" s="15" customFormat="1" ht="11.25">
      <c r="B217" s="226"/>
      <c r="C217" s="227"/>
      <c r="D217" s="200" t="s">
        <v>141</v>
      </c>
      <c r="E217" s="228" t="s">
        <v>1</v>
      </c>
      <c r="F217" s="229" t="s">
        <v>144</v>
      </c>
      <c r="G217" s="227"/>
      <c r="H217" s="230">
        <v>7390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141</v>
      </c>
      <c r="AU217" s="236" t="s">
        <v>86</v>
      </c>
      <c r="AV217" s="15" t="s">
        <v>137</v>
      </c>
      <c r="AW217" s="15" t="s">
        <v>32</v>
      </c>
      <c r="AX217" s="15" t="s">
        <v>84</v>
      </c>
      <c r="AY217" s="236" t="s">
        <v>131</v>
      </c>
    </row>
    <row r="218" spans="1:65" s="2" customFormat="1" ht="44.25" customHeight="1">
      <c r="A218" s="34"/>
      <c r="B218" s="35"/>
      <c r="C218" s="187" t="s">
        <v>247</v>
      </c>
      <c r="D218" s="187" t="s">
        <v>133</v>
      </c>
      <c r="E218" s="188" t="s">
        <v>248</v>
      </c>
      <c r="F218" s="189" t="s">
        <v>249</v>
      </c>
      <c r="G218" s="190" t="s">
        <v>99</v>
      </c>
      <c r="H218" s="191">
        <v>7390</v>
      </c>
      <c r="I218" s="192"/>
      <c r="J218" s="193">
        <f>ROUND(I218*H218,2)</f>
        <v>0</v>
      </c>
      <c r="K218" s="189" t="s">
        <v>136</v>
      </c>
      <c r="L218" s="39"/>
      <c r="M218" s="194" t="s">
        <v>1</v>
      </c>
      <c r="N218" s="195" t="s">
        <v>41</v>
      </c>
      <c r="O218" s="71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137</v>
      </c>
      <c r="AT218" s="198" t="s">
        <v>133</v>
      </c>
      <c r="AU218" s="198" t="s">
        <v>86</v>
      </c>
      <c r="AY218" s="17" t="s">
        <v>131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7" t="s">
        <v>84</v>
      </c>
      <c r="BK218" s="199">
        <f>ROUND(I218*H218,2)</f>
        <v>0</v>
      </c>
      <c r="BL218" s="17" t="s">
        <v>137</v>
      </c>
      <c r="BM218" s="198" t="s">
        <v>250</v>
      </c>
    </row>
    <row r="219" spans="1:65" s="13" customFormat="1" ht="11.25">
      <c r="B219" s="205"/>
      <c r="C219" s="206"/>
      <c r="D219" s="200" t="s">
        <v>141</v>
      </c>
      <c r="E219" s="207" t="s">
        <v>1</v>
      </c>
      <c r="F219" s="208" t="s">
        <v>142</v>
      </c>
      <c r="G219" s="206"/>
      <c r="H219" s="207" t="s">
        <v>1</v>
      </c>
      <c r="I219" s="209"/>
      <c r="J219" s="206"/>
      <c r="K219" s="206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141</v>
      </c>
      <c r="AU219" s="214" t="s">
        <v>86</v>
      </c>
      <c r="AV219" s="13" t="s">
        <v>84</v>
      </c>
      <c r="AW219" s="13" t="s">
        <v>32</v>
      </c>
      <c r="AX219" s="13" t="s">
        <v>76</v>
      </c>
      <c r="AY219" s="214" t="s">
        <v>131</v>
      </c>
    </row>
    <row r="220" spans="1:65" s="14" customFormat="1" ht="11.25">
      <c r="B220" s="215"/>
      <c r="C220" s="216"/>
      <c r="D220" s="200" t="s">
        <v>141</v>
      </c>
      <c r="E220" s="217" t="s">
        <v>1</v>
      </c>
      <c r="F220" s="218" t="s">
        <v>143</v>
      </c>
      <c r="G220" s="216"/>
      <c r="H220" s="219">
        <v>7390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141</v>
      </c>
      <c r="AU220" s="225" t="s">
        <v>86</v>
      </c>
      <c r="AV220" s="14" t="s">
        <v>86</v>
      </c>
      <c r="AW220" s="14" t="s">
        <v>32</v>
      </c>
      <c r="AX220" s="14" t="s">
        <v>76</v>
      </c>
      <c r="AY220" s="225" t="s">
        <v>131</v>
      </c>
    </row>
    <row r="221" spans="1:65" s="15" customFormat="1" ht="11.25">
      <c r="B221" s="226"/>
      <c r="C221" s="227"/>
      <c r="D221" s="200" t="s">
        <v>141</v>
      </c>
      <c r="E221" s="228" t="s">
        <v>1</v>
      </c>
      <c r="F221" s="229" t="s">
        <v>144</v>
      </c>
      <c r="G221" s="227"/>
      <c r="H221" s="230">
        <v>7390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141</v>
      </c>
      <c r="AU221" s="236" t="s">
        <v>86</v>
      </c>
      <c r="AV221" s="15" t="s">
        <v>137</v>
      </c>
      <c r="AW221" s="15" t="s">
        <v>32</v>
      </c>
      <c r="AX221" s="15" t="s">
        <v>84</v>
      </c>
      <c r="AY221" s="236" t="s">
        <v>131</v>
      </c>
    </row>
    <row r="222" spans="1:65" s="2" customFormat="1" ht="44.25" customHeight="1">
      <c r="A222" s="34"/>
      <c r="B222" s="35"/>
      <c r="C222" s="187" t="s">
        <v>251</v>
      </c>
      <c r="D222" s="187" t="s">
        <v>133</v>
      </c>
      <c r="E222" s="188" t="s">
        <v>252</v>
      </c>
      <c r="F222" s="189" t="s">
        <v>253</v>
      </c>
      <c r="G222" s="190" t="s">
        <v>99</v>
      </c>
      <c r="H222" s="191">
        <v>162.75</v>
      </c>
      <c r="I222" s="192"/>
      <c r="J222" s="193">
        <f>ROUND(I222*H222,2)</f>
        <v>0</v>
      </c>
      <c r="K222" s="189" t="s">
        <v>136</v>
      </c>
      <c r="L222" s="39"/>
      <c r="M222" s="194" t="s">
        <v>1</v>
      </c>
      <c r="N222" s="195" t="s">
        <v>41</v>
      </c>
      <c r="O222" s="71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137</v>
      </c>
      <c r="AT222" s="198" t="s">
        <v>133</v>
      </c>
      <c r="AU222" s="198" t="s">
        <v>86</v>
      </c>
      <c r="AY222" s="17" t="s">
        <v>131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84</v>
      </c>
      <c r="BK222" s="199">
        <f>ROUND(I222*H222,2)</f>
        <v>0</v>
      </c>
      <c r="BL222" s="17" t="s">
        <v>137</v>
      </c>
      <c r="BM222" s="198" t="s">
        <v>254</v>
      </c>
    </row>
    <row r="223" spans="1:65" s="13" customFormat="1" ht="11.25">
      <c r="B223" s="205"/>
      <c r="C223" s="206"/>
      <c r="D223" s="200" t="s">
        <v>141</v>
      </c>
      <c r="E223" s="207" t="s">
        <v>1</v>
      </c>
      <c r="F223" s="208" t="s">
        <v>164</v>
      </c>
      <c r="G223" s="206"/>
      <c r="H223" s="207" t="s">
        <v>1</v>
      </c>
      <c r="I223" s="209"/>
      <c r="J223" s="206"/>
      <c r="K223" s="206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141</v>
      </c>
      <c r="AU223" s="214" t="s">
        <v>86</v>
      </c>
      <c r="AV223" s="13" t="s">
        <v>84</v>
      </c>
      <c r="AW223" s="13" t="s">
        <v>32</v>
      </c>
      <c r="AX223" s="13" t="s">
        <v>76</v>
      </c>
      <c r="AY223" s="214" t="s">
        <v>131</v>
      </c>
    </row>
    <row r="224" spans="1:65" s="14" customFormat="1" ht="11.25">
      <c r="B224" s="215"/>
      <c r="C224" s="216"/>
      <c r="D224" s="200" t="s">
        <v>141</v>
      </c>
      <c r="E224" s="217" t="s">
        <v>1</v>
      </c>
      <c r="F224" s="218" t="s">
        <v>255</v>
      </c>
      <c r="G224" s="216"/>
      <c r="H224" s="219">
        <v>162.75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141</v>
      </c>
      <c r="AU224" s="225" t="s">
        <v>86</v>
      </c>
      <c r="AV224" s="14" t="s">
        <v>86</v>
      </c>
      <c r="AW224" s="14" t="s">
        <v>32</v>
      </c>
      <c r="AX224" s="14" t="s">
        <v>76</v>
      </c>
      <c r="AY224" s="225" t="s">
        <v>131</v>
      </c>
    </row>
    <row r="225" spans="1:65" s="15" customFormat="1" ht="11.25">
      <c r="B225" s="226"/>
      <c r="C225" s="227"/>
      <c r="D225" s="200" t="s">
        <v>141</v>
      </c>
      <c r="E225" s="228" t="s">
        <v>1</v>
      </c>
      <c r="F225" s="229" t="s">
        <v>144</v>
      </c>
      <c r="G225" s="227"/>
      <c r="H225" s="230">
        <v>162.75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141</v>
      </c>
      <c r="AU225" s="236" t="s">
        <v>86</v>
      </c>
      <c r="AV225" s="15" t="s">
        <v>137</v>
      </c>
      <c r="AW225" s="15" t="s">
        <v>32</v>
      </c>
      <c r="AX225" s="15" t="s">
        <v>84</v>
      </c>
      <c r="AY225" s="236" t="s">
        <v>131</v>
      </c>
    </row>
    <row r="226" spans="1:65" s="2" customFormat="1" ht="44.25" customHeight="1">
      <c r="A226" s="34"/>
      <c r="B226" s="35"/>
      <c r="C226" s="187" t="s">
        <v>7</v>
      </c>
      <c r="D226" s="187" t="s">
        <v>133</v>
      </c>
      <c r="E226" s="188" t="s">
        <v>256</v>
      </c>
      <c r="F226" s="189" t="s">
        <v>257</v>
      </c>
      <c r="G226" s="190" t="s">
        <v>99</v>
      </c>
      <c r="H226" s="191">
        <v>155</v>
      </c>
      <c r="I226" s="192"/>
      <c r="J226" s="193">
        <f>ROUND(I226*H226,2)</f>
        <v>0</v>
      </c>
      <c r="K226" s="189" t="s">
        <v>136</v>
      </c>
      <c r="L226" s="39"/>
      <c r="M226" s="194" t="s">
        <v>1</v>
      </c>
      <c r="N226" s="195" t="s">
        <v>41</v>
      </c>
      <c r="O226" s="71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137</v>
      </c>
      <c r="AT226" s="198" t="s">
        <v>133</v>
      </c>
      <c r="AU226" s="198" t="s">
        <v>86</v>
      </c>
      <c r="AY226" s="17" t="s">
        <v>131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7" t="s">
        <v>84</v>
      </c>
      <c r="BK226" s="199">
        <f>ROUND(I226*H226,2)</f>
        <v>0</v>
      </c>
      <c r="BL226" s="17" t="s">
        <v>137</v>
      </c>
      <c r="BM226" s="198" t="s">
        <v>258</v>
      </c>
    </row>
    <row r="227" spans="1:65" s="13" customFormat="1" ht="11.25">
      <c r="B227" s="205"/>
      <c r="C227" s="206"/>
      <c r="D227" s="200" t="s">
        <v>141</v>
      </c>
      <c r="E227" s="207" t="s">
        <v>1</v>
      </c>
      <c r="F227" s="208" t="s">
        <v>164</v>
      </c>
      <c r="G227" s="206"/>
      <c r="H227" s="207" t="s">
        <v>1</v>
      </c>
      <c r="I227" s="209"/>
      <c r="J227" s="206"/>
      <c r="K227" s="206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141</v>
      </c>
      <c r="AU227" s="214" t="s">
        <v>86</v>
      </c>
      <c r="AV227" s="13" t="s">
        <v>84</v>
      </c>
      <c r="AW227" s="13" t="s">
        <v>32</v>
      </c>
      <c r="AX227" s="13" t="s">
        <v>76</v>
      </c>
      <c r="AY227" s="214" t="s">
        <v>131</v>
      </c>
    </row>
    <row r="228" spans="1:65" s="14" customFormat="1" ht="11.25">
      <c r="B228" s="215"/>
      <c r="C228" s="216"/>
      <c r="D228" s="200" t="s">
        <v>141</v>
      </c>
      <c r="E228" s="217" t="s">
        <v>1</v>
      </c>
      <c r="F228" s="218" t="s">
        <v>259</v>
      </c>
      <c r="G228" s="216"/>
      <c r="H228" s="219">
        <v>155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141</v>
      </c>
      <c r="AU228" s="225" t="s">
        <v>86</v>
      </c>
      <c r="AV228" s="14" t="s">
        <v>86</v>
      </c>
      <c r="AW228" s="14" t="s">
        <v>32</v>
      </c>
      <c r="AX228" s="14" t="s">
        <v>76</v>
      </c>
      <c r="AY228" s="225" t="s">
        <v>131</v>
      </c>
    </row>
    <row r="229" spans="1:65" s="15" customFormat="1" ht="11.25">
      <c r="B229" s="226"/>
      <c r="C229" s="227"/>
      <c r="D229" s="200" t="s">
        <v>141</v>
      </c>
      <c r="E229" s="228" t="s">
        <v>1</v>
      </c>
      <c r="F229" s="229" t="s">
        <v>144</v>
      </c>
      <c r="G229" s="227"/>
      <c r="H229" s="230">
        <v>155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141</v>
      </c>
      <c r="AU229" s="236" t="s">
        <v>86</v>
      </c>
      <c r="AV229" s="15" t="s">
        <v>137</v>
      </c>
      <c r="AW229" s="15" t="s">
        <v>32</v>
      </c>
      <c r="AX229" s="15" t="s">
        <v>84</v>
      </c>
      <c r="AY229" s="236" t="s">
        <v>131</v>
      </c>
    </row>
    <row r="230" spans="1:65" s="12" customFormat="1" ht="22.9" customHeight="1">
      <c r="B230" s="171"/>
      <c r="C230" s="172"/>
      <c r="D230" s="173" t="s">
        <v>75</v>
      </c>
      <c r="E230" s="185" t="s">
        <v>185</v>
      </c>
      <c r="F230" s="185" t="s">
        <v>260</v>
      </c>
      <c r="G230" s="172"/>
      <c r="H230" s="172"/>
      <c r="I230" s="175"/>
      <c r="J230" s="186">
        <f>BK230</f>
        <v>0</v>
      </c>
      <c r="K230" s="172"/>
      <c r="L230" s="177"/>
      <c r="M230" s="178"/>
      <c r="N230" s="179"/>
      <c r="O230" s="179"/>
      <c r="P230" s="180">
        <f>SUM(P231:P238)</f>
        <v>0</v>
      </c>
      <c r="Q230" s="179"/>
      <c r="R230" s="180">
        <f>SUM(R231:R238)</f>
        <v>0</v>
      </c>
      <c r="S230" s="179"/>
      <c r="T230" s="181">
        <f>SUM(T231:T238)</f>
        <v>0</v>
      </c>
      <c r="AR230" s="182" t="s">
        <v>84</v>
      </c>
      <c r="AT230" s="183" t="s">
        <v>75</v>
      </c>
      <c r="AU230" s="183" t="s">
        <v>84</v>
      </c>
      <c r="AY230" s="182" t="s">
        <v>131</v>
      </c>
      <c r="BK230" s="184">
        <f>SUM(BK231:BK238)</f>
        <v>0</v>
      </c>
    </row>
    <row r="231" spans="1:65" s="2" customFormat="1" ht="33" customHeight="1">
      <c r="A231" s="34"/>
      <c r="B231" s="35"/>
      <c r="C231" s="187" t="s">
        <v>261</v>
      </c>
      <c r="D231" s="187" t="s">
        <v>133</v>
      </c>
      <c r="E231" s="188" t="s">
        <v>262</v>
      </c>
      <c r="F231" s="189" t="s">
        <v>263</v>
      </c>
      <c r="G231" s="190" t="s">
        <v>92</v>
      </c>
      <c r="H231" s="191">
        <v>58.5</v>
      </c>
      <c r="I231" s="192"/>
      <c r="J231" s="193">
        <f>ROUND(I231*H231,2)</f>
        <v>0</v>
      </c>
      <c r="K231" s="189" t="s">
        <v>136</v>
      </c>
      <c r="L231" s="39"/>
      <c r="M231" s="194" t="s">
        <v>1</v>
      </c>
      <c r="N231" s="195" t="s">
        <v>41</v>
      </c>
      <c r="O231" s="71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137</v>
      </c>
      <c r="AT231" s="198" t="s">
        <v>133</v>
      </c>
      <c r="AU231" s="198" t="s">
        <v>86</v>
      </c>
      <c r="AY231" s="17" t="s">
        <v>131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" t="s">
        <v>84</v>
      </c>
      <c r="BK231" s="199">
        <f>ROUND(I231*H231,2)</f>
        <v>0</v>
      </c>
      <c r="BL231" s="17" t="s">
        <v>137</v>
      </c>
      <c r="BM231" s="198" t="s">
        <v>264</v>
      </c>
    </row>
    <row r="232" spans="1:65" s="13" customFormat="1" ht="11.25">
      <c r="B232" s="205"/>
      <c r="C232" s="206"/>
      <c r="D232" s="200" t="s">
        <v>141</v>
      </c>
      <c r="E232" s="207" t="s">
        <v>1</v>
      </c>
      <c r="F232" s="208" t="s">
        <v>149</v>
      </c>
      <c r="G232" s="206"/>
      <c r="H232" s="207" t="s">
        <v>1</v>
      </c>
      <c r="I232" s="209"/>
      <c r="J232" s="206"/>
      <c r="K232" s="206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141</v>
      </c>
      <c r="AU232" s="214" t="s">
        <v>86</v>
      </c>
      <c r="AV232" s="13" t="s">
        <v>84</v>
      </c>
      <c r="AW232" s="13" t="s">
        <v>32</v>
      </c>
      <c r="AX232" s="13" t="s">
        <v>76</v>
      </c>
      <c r="AY232" s="214" t="s">
        <v>131</v>
      </c>
    </row>
    <row r="233" spans="1:65" s="14" customFormat="1" ht="11.25">
      <c r="B233" s="215"/>
      <c r="C233" s="216"/>
      <c r="D233" s="200" t="s">
        <v>141</v>
      </c>
      <c r="E233" s="217" t="s">
        <v>1</v>
      </c>
      <c r="F233" s="218" t="s">
        <v>265</v>
      </c>
      <c r="G233" s="216"/>
      <c r="H233" s="219">
        <v>15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141</v>
      </c>
      <c r="AU233" s="225" t="s">
        <v>86</v>
      </c>
      <c r="AV233" s="14" t="s">
        <v>86</v>
      </c>
      <c r="AW233" s="14" t="s">
        <v>32</v>
      </c>
      <c r="AX233" s="14" t="s">
        <v>76</v>
      </c>
      <c r="AY233" s="225" t="s">
        <v>131</v>
      </c>
    </row>
    <row r="234" spans="1:65" s="13" customFormat="1" ht="11.25">
      <c r="B234" s="205"/>
      <c r="C234" s="206"/>
      <c r="D234" s="200" t="s">
        <v>141</v>
      </c>
      <c r="E234" s="207" t="s">
        <v>1</v>
      </c>
      <c r="F234" s="208" t="s">
        <v>151</v>
      </c>
      <c r="G234" s="206"/>
      <c r="H234" s="207" t="s">
        <v>1</v>
      </c>
      <c r="I234" s="209"/>
      <c r="J234" s="206"/>
      <c r="K234" s="206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141</v>
      </c>
      <c r="AU234" s="214" t="s">
        <v>86</v>
      </c>
      <c r="AV234" s="13" t="s">
        <v>84</v>
      </c>
      <c r="AW234" s="13" t="s">
        <v>32</v>
      </c>
      <c r="AX234" s="13" t="s">
        <v>76</v>
      </c>
      <c r="AY234" s="214" t="s">
        <v>131</v>
      </c>
    </row>
    <row r="235" spans="1:65" s="14" customFormat="1" ht="11.25">
      <c r="B235" s="215"/>
      <c r="C235" s="216"/>
      <c r="D235" s="200" t="s">
        <v>141</v>
      </c>
      <c r="E235" s="217" t="s">
        <v>1</v>
      </c>
      <c r="F235" s="218" t="s">
        <v>265</v>
      </c>
      <c r="G235" s="216"/>
      <c r="H235" s="219">
        <v>15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141</v>
      </c>
      <c r="AU235" s="225" t="s">
        <v>86</v>
      </c>
      <c r="AV235" s="14" t="s">
        <v>86</v>
      </c>
      <c r="AW235" s="14" t="s">
        <v>32</v>
      </c>
      <c r="AX235" s="14" t="s">
        <v>76</v>
      </c>
      <c r="AY235" s="225" t="s">
        <v>131</v>
      </c>
    </row>
    <row r="236" spans="1:65" s="13" customFormat="1" ht="11.25">
      <c r="B236" s="205"/>
      <c r="C236" s="206"/>
      <c r="D236" s="200" t="s">
        <v>141</v>
      </c>
      <c r="E236" s="207" t="s">
        <v>1</v>
      </c>
      <c r="F236" s="208" t="s">
        <v>192</v>
      </c>
      <c r="G236" s="206"/>
      <c r="H236" s="207" t="s">
        <v>1</v>
      </c>
      <c r="I236" s="209"/>
      <c r="J236" s="206"/>
      <c r="K236" s="206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141</v>
      </c>
      <c r="AU236" s="214" t="s">
        <v>86</v>
      </c>
      <c r="AV236" s="13" t="s">
        <v>84</v>
      </c>
      <c r="AW236" s="13" t="s">
        <v>32</v>
      </c>
      <c r="AX236" s="13" t="s">
        <v>76</v>
      </c>
      <c r="AY236" s="214" t="s">
        <v>131</v>
      </c>
    </row>
    <row r="237" spans="1:65" s="14" customFormat="1" ht="11.25">
      <c r="B237" s="215"/>
      <c r="C237" s="216"/>
      <c r="D237" s="200" t="s">
        <v>141</v>
      </c>
      <c r="E237" s="217" t="s">
        <v>1</v>
      </c>
      <c r="F237" s="218" t="s">
        <v>266</v>
      </c>
      <c r="G237" s="216"/>
      <c r="H237" s="219">
        <v>28.5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141</v>
      </c>
      <c r="AU237" s="225" t="s">
        <v>86</v>
      </c>
      <c r="AV237" s="14" t="s">
        <v>86</v>
      </c>
      <c r="AW237" s="14" t="s">
        <v>32</v>
      </c>
      <c r="AX237" s="14" t="s">
        <v>76</v>
      </c>
      <c r="AY237" s="225" t="s">
        <v>131</v>
      </c>
    </row>
    <row r="238" spans="1:65" s="15" customFormat="1" ht="11.25">
      <c r="B238" s="226"/>
      <c r="C238" s="227"/>
      <c r="D238" s="200" t="s">
        <v>141</v>
      </c>
      <c r="E238" s="228" t="s">
        <v>1</v>
      </c>
      <c r="F238" s="229" t="s">
        <v>144</v>
      </c>
      <c r="G238" s="227"/>
      <c r="H238" s="230">
        <v>58.5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141</v>
      </c>
      <c r="AU238" s="236" t="s">
        <v>86</v>
      </c>
      <c r="AV238" s="15" t="s">
        <v>137</v>
      </c>
      <c r="AW238" s="15" t="s">
        <v>32</v>
      </c>
      <c r="AX238" s="15" t="s">
        <v>84</v>
      </c>
      <c r="AY238" s="236" t="s">
        <v>131</v>
      </c>
    </row>
    <row r="239" spans="1:65" s="12" customFormat="1" ht="22.9" customHeight="1">
      <c r="B239" s="171"/>
      <c r="C239" s="172"/>
      <c r="D239" s="173" t="s">
        <v>75</v>
      </c>
      <c r="E239" s="185" t="s">
        <v>195</v>
      </c>
      <c r="F239" s="185" t="s">
        <v>267</v>
      </c>
      <c r="G239" s="172"/>
      <c r="H239" s="172"/>
      <c r="I239" s="175"/>
      <c r="J239" s="186">
        <f>BK239</f>
        <v>0</v>
      </c>
      <c r="K239" s="172"/>
      <c r="L239" s="177"/>
      <c r="M239" s="178"/>
      <c r="N239" s="179"/>
      <c r="O239" s="179"/>
      <c r="P239" s="180">
        <f>SUM(P240:P312)</f>
        <v>0</v>
      </c>
      <c r="Q239" s="179"/>
      <c r="R239" s="180">
        <f>SUM(R240:R312)</f>
        <v>258.48978749999998</v>
      </c>
      <c r="S239" s="179"/>
      <c r="T239" s="181">
        <f>SUM(T240:T312)</f>
        <v>551.51599999999996</v>
      </c>
      <c r="AR239" s="182" t="s">
        <v>84</v>
      </c>
      <c r="AT239" s="183" t="s">
        <v>75</v>
      </c>
      <c r="AU239" s="183" t="s">
        <v>84</v>
      </c>
      <c r="AY239" s="182" t="s">
        <v>131</v>
      </c>
      <c r="BK239" s="184">
        <f>SUM(BK240:BK312)</f>
        <v>0</v>
      </c>
    </row>
    <row r="240" spans="1:65" s="2" customFormat="1" ht="16.5" customHeight="1">
      <c r="A240" s="34"/>
      <c r="B240" s="35"/>
      <c r="C240" s="187" t="s">
        <v>268</v>
      </c>
      <c r="D240" s="187" t="s">
        <v>133</v>
      </c>
      <c r="E240" s="188" t="s">
        <v>269</v>
      </c>
      <c r="F240" s="189" t="s">
        <v>270</v>
      </c>
      <c r="G240" s="190" t="s">
        <v>92</v>
      </c>
      <c r="H240" s="191">
        <v>16</v>
      </c>
      <c r="I240" s="192"/>
      <c r="J240" s="193">
        <f>ROUND(I240*H240,2)</f>
        <v>0</v>
      </c>
      <c r="K240" s="189" t="s">
        <v>1</v>
      </c>
      <c r="L240" s="39"/>
      <c r="M240" s="194" t="s">
        <v>1</v>
      </c>
      <c r="N240" s="195" t="s">
        <v>41</v>
      </c>
      <c r="O240" s="71"/>
      <c r="P240" s="196">
        <f>O240*H240</f>
        <v>0</v>
      </c>
      <c r="Q240" s="196">
        <v>0.12</v>
      </c>
      <c r="R240" s="196">
        <f>Q240*H240</f>
        <v>1.92</v>
      </c>
      <c r="S240" s="196">
        <v>2.1</v>
      </c>
      <c r="T240" s="197">
        <f>S240*H240</f>
        <v>33.6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137</v>
      </c>
      <c r="AT240" s="198" t="s">
        <v>133</v>
      </c>
      <c r="AU240" s="198" t="s">
        <v>86</v>
      </c>
      <c r="AY240" s="17" t="s">
        <v>131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7" t="s">
        <v>84</v>
      </c>
      <c r="BK240" s="199">
        <f>ROUND(I240*H240,2)</f>
        <v>0</v>
      </c>
      <c r="BL240" s="17" t="s">
        <v>137</v>
      </c>
      <c r="BM240" s="198" t="s">
        <v>271</v>
      </c>
    </row>
    <row r="241" spans="1:65" s="2" customFormat="1" ht="19.5">
      <c r="A241" s="34"/>
      <c r="B241" s="35"/>
      <c r="C241" s="36"/>
      <c r="D241" s="200" t="s">
        <v>139</v>
      </c>
      <c r="E241" s="36"/>
      <c r="F241" s="201" t="s">
        <v>272</v>
      </c>
      <c r="G241" s="36"/>
      <c r="H241" s="36"/>
      <c r="I241" s="202"/>
      <c r="J241" s="36"/>
      <c r="K241" s="36"/>
      <c r="L241" s="39"/>
      <c r="M241" s="203"/>
      <c r="N241" s="204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139</v>
      </c>
      <c r="AU241" s="17" t="s">
        <v>86</v>
      </c>
    </row>
    <row r="242" spans="1:65" s="14" customFormat="1" ht="11.25">
      <c r="B242" s="215"/>
      <c r="C242" s="216"/>
      <c r="D242" s="200" t="s">
        <v>141</v>
      </c>
      <c r="E242" s="217" t="s">
        <v>1</v>
      </c>
      <c r="F242" s="218" t="s">
        <v>273</v>
      </c>
      <c r="G242" s="216"/>
      <c r="H242" s="219">
        <v>16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141</v>
      </c>
      <c r="AU242" s="225" t="s">
        <v>86</v>
      </c>
      <c r="AV242" s="14" t="s">
        <v>86</v>
      </c>
      <c r="AW242" s="14" t="s">
        <v>32</v>
      </c>
      <c r="AX242" s="14" t="s">
        <v>76</v>
      </c>
      <c r="AY242" s="225" t="s">
        <v>131</v>
      </c>
    </row>
    <row r="243" spans="1:65" s="15" customFormat="1" ht="11.25">
      <c r="B243" s="226"/>
      <c r="C243" s="227"/>
      <c r="D243" s="200" t="s">
        <v>141</v>
      </c>
      <c r="E243" s="228" t="s">
        <v>1</v>
      </c>
      <c r="F243" s="229" t="s">
        <v>144</v>
      </c>
      <c r="G243" s="227"/>
      <c r="H243" s="230">
        <v>16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141</v>
      </c>
      <c r="AU243" s="236" t="s">
        <v>86</v>
      </c>
      <c r="AV243" s="15" t="s">
        <v>137</v>
      </c>
      <c r="AW243" s="15" t="s">
        <v>32</v>
      </c>
      <c r="AX243" s="15" t="s">
        <v>84</v>
      </c>
      <c r="AY243" s="236" t="s">
        <v>131</v>
      </c>
    </row>
    <row r="244" spans="1:65" s="2" customFormat="1" ht="78" customHeight="1">
      <c r="A244" s="34"/>
      <c r="B244" s="35"/>
      <c r="C244" s="187" t="s">
        <v>274</v>
      </c>
      <c r="D244" s="187" t="s">
        <v>133</v>
      </c>
      <c r="E244" s="188" t="s">
        <v>275</v>
      </c>
      <c r="F244" s="189" t="s">
        <v>276</v>
      </c>
      <c r="G244" s="190" t="s">
        <v>277</v>
      </c>
      <c r="H244" s="191">
        <v>1960</v>
      </c>
      <c r="I244" s="192"/>
      <c r="J244" s="193">
        <f>ROUND(I244*H244,2)</f>
        <v>0</v>
      </c>
      <c r="K244" s="189" t="s">
        <v>136</v>
      </c>
      <c r="L244" s="39"/>
      <c r="M244" s="194" t="s">
        <v>1</v>
      </c>
      <c r="N244" s="195" t="s">
        <v>41</v>
      </c>
      <c r="O244" s="71"/>
      <c r="P244" s="196">
        <f>O244*H244</f>
        <v>0</v>
      </c>
      <c r="Q244" s="196">
        <v>0</v>
      </c>
      <c r="R244" s="196">
        <f>Q244*H244</f>
        <v>0</v>
      </c>
      <c r="S244" s="196">
        <v>0.19400000000000001</v>
      </c>
      <c r="T244" s="197">
        <f>S244*H244</f>
        <v>380.24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137</v>
      </c>
      <c r="AT244" s="198" t="s">
        <v>133</v>
      </c>
      <c r="AU244" s="198" t="s">
        <v>86</v>
      </c>
      <c r="AY244" s="17" t="s">
        <v>131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84</v>
      </c>
      <c r="BK244" s="199">
        <f>ROUND(I244*H244,2)</f>
        <v>0</v>
      </c>
      <c r="BL244" s="17" t="s">
        <v>137</v>
      </c>
      <c r="BM244" s="198" t="s">
        <v>278</v>
      </c>
    </row>
    <row r="245" spans="1:65" s="13" customFormat="1" ht="11.25">
      <c r="B245" s="205"/>
      <c r="C245" s="206"/>
      <c r="D245" s="200" t="s">
        <v>141</v>
      </c>
      <c r="E245" s="207" t="s">
        <v>1</v>
      </c>
      <c r="F245" s="208" t="s">
        <v>279</v>
      </c>
      <c r="G245" s="206"/>
      <c r="H245" s="207" t="s">
        <v>1</v>
      </c>
      <c r="I245" s="209"/>
      <c r="J245" s="206"/>
      <c r="K245" s="206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141</v>
      </c>
      <c r="AU245" s="214" t="s">
        <v>86</v>
      </c>
      <c r="AV245" s="13" t="s">
        <v>84</v>
      </c>
      <c r="AW245" s="13" t="s">
        <v>32</v>
      </c>
      <c r="AX245" s="13" t="s">
        <v>76</v>
      </c>
      <c r="AY245" s="214" t="s">
        <v>131</v>
      </c>
    </row>
    <row r="246" spans="1:65" s="14" customFormat="1" ht="11.25">
      <c r="B246" s="215"/>
      <c r="C246" s="216"/>
      <c r="D246" s="200" t="s">
        <v>141</v>
      </c>
      <c r="E246" s="217" t="s">
        <v>1</v>
      </c>
      <c r="F246" s="218" t="s">
        <v>280</v>
      </c>
      <c r="G246" s="216"/>
      <c r="H246" s="219">
        <v>1960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141</v>
      </c>
      <c r="AU246" s="225" t="s">
        <v>86</v>
      </c>
      <c r="AV246" s="14" t="s">
        <v>86</v>
      </c>
      <c r="AW246" s="14" t="s">
        <v>32</v>
      </c>
      <c r="AX246" s="14" t="s">
        <v>76</v>
      </c>
      <c r="AY246" s="225" t="s">
        <v>131</v>
      </c>
    </row>
    <row r="247" spans="1:65" s="15" customFormat="1" ht="11.25">
      <c r="B247" s="226"/>
      <c r="C247" s="227"/>
      <c r="D247" s="200" t="s">
        <v>141</v>
      </c>
      <c r="E247" s="228" t="s">
        <v>1</v>
      </c>
      <c r="F247" s="229" t="s">
        <v>144</v>
      </c>
      <c r="G247" s="227"/>
      <c r="H247" s="230">
        <v>1960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AT247" s="236" t="s">
        <v>141</v>
      </c>
      <c r="AU247" s="236" t="s">
        <v>86</v>
      </c>
      <c r="AV247" s="15" t="s">
        <v>137</v>
      </c>
      <c r="AW247" s="15" t="s">
        <v>32</v>
      </c>
      <c r="AX247" s="15" t="s">
        <v>84</v>
      </c>
      <c r="AY247" s="236" t="s">
        <v>131</v>
      </c>
    </row>
    <row r="248" spans="1:65" s="2" customFormat="1" ht="66.75" customHeight="1">
      <c r="A248" s="34"/>
      <c r="B248" s="35"/>
      <c r="C248" s="187" t="s">
        <v>281</v>
      </c>
      <c r="D248" s="187" t="s">
        <v>133</v>
      </c>
      <c r="E248" s="188" t="s">
        <v>282</v>
      </c>
      <c r="F248" s="189" t="s">
        <v>283</v>
      </c>
      <c r="G248" s="190" t="s">
        <v>99</v>
      </c>
      <c r="H248" s="191">
        <v>1092</v>
      </c>
      <c r="I248" s="192"/>
      <c r="J248" s="193">
        <f>ROUND(I248*H248,2)</f>
        <v>0</v>
      </c>
      <c r="K248" s="189" t="s">
        <v>136</v>
      </c>
      <c r="L248" s="39"/>
      <c r="M248" s="194" t="s">
        <v>1</v>
      </c>
      <c r="N248" s="195" t="s">
        <v>41</v>
      </c>
      <c r="O248" s="71"/>
      <c r="P248" s="196">
        <f>O248*H248</f>
        <v>0</v>
      </c>
      <c r="Q248" s="196">
        <v>0</v>
      </c>
      <c r="R248" s="196">
        <f>Q248*H248</f>
        <v>0</v>
      </c>
      <c r="S248" s="196">
        <v>0.126</v>
      </c>
      <c r="T248" s="197">
        <f>S248*H248</f>
        <v>137.59200000000001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8" t="s">
        <v>137</v>
      </c>
      <c r="AT248" s="198" t="s">
        <v>133</v>
      </c>
      <c r="AU248" s="198" t="s">
        <v>86</v>
      </c>
      <c r="AY248" s="17" t="s">
        <v>131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7" t="s">
        <v>84</v>
      </c>
      <c r="BK248" s="199">
        <f>ROUND(I248*H248,2)</f>
        <v>0</v>
      </c>
      <c r="BL248" s="17" t="s">
        <v>137</v>
      </c>
      <c r="BM248" s="198" t="s">
        <v>284</v>
      </c>
    </row>
    <row r="249" spans="1:65" s="13" customFormat="1" ht="11.25">
      <c r="B249" s="205"/>
      <c r="C249" s="206"/>
      <c r="D249" s="200" t="s">
        <v>141</v>
      </c>
      <c r="E249" s="207" t="s">
        <v>1</v>
      </c>
      <c r="F249" s="208" t="s">
        <v>232</v>
      </c>
      <c r="G249" s="206"/>
      <c r="H249" s="207" t="s">
        <v>1</v>
      </c>
      <c r="I249" s="209"/>
      <c r="J249" s="206"/>
      <c r="K249" s="206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141</v>
      </c>
      <c r="AU249" s="214" t="s">
        <v>86</v>
      </c>
      <c r="AV249" s="13" t="s">
        <v>84</v>
      </c>
      <c r="AW249" s="13" t="s">
        <v>32</v>
      </c>
      <c r="AX249" s="13" t="s">
        <v>76</v>
      </c>
      <c r="AY249" s="214" t="s">
        <v>131</v>
      </c>
    </row>
    <row r="250" spans="1:65" s="14" customFormat="1" ht="11.25">
      <c r="B250" s="215"/>
      <c r="C250" s="216"/>
      <c r="D250" s="200" t="s">
        <v>141</v>
      </c>
      <c r="E250" s="217" t="s">
        <v>1</v>
      </c>
      <c r="F250" s="218" t="s">
        <v>233</v>
      </c>
      <c r="G250" s="216"/>
      <c r="H250" s="219">
        <v>1092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141</v>
      </c>
      <c r="AU250" s="225" t="s">
        <v>86</v>
      </c>
      <c r="AV250" s="14" t="s">
        <v>86</v>
      </c>
      <c r="AW250" s="14" t="s">
        <v>32</v>
      </c>
      <c r="AX250" s="14" t="s">
        <v>76</v>
      </c>
      <c r="AY250" s="225" t="s">
        <v>131</v>
      </c>
    </row>
    <row r="251" spans="1:65" s="15" customFormat="1" ht="11.25">
      <c r="B251" s="226"/>
      <c r="C251" s="227"/>
      <c r="D251" s="200" t="s">
        <v>141</v>
      </c>
      <c r="E251" s="228" t="s">
        <v>1</v>
      </c>
      <c r="F251" s="229" t="s">
        <v>144</v>
      </c>
      <c r="G251" s="227"/>
      <c r="H251" s="230">
        <v>1092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141</v>
      </c>
      <c r="AU251" s="236" t="s">
        <v>86</v>
      </c>
      <c r="AV251" s="15" t="s">
        <v>137</v>
      </c>
      <c r="AW251" s="15" t="s">
        <v>32</v>
      </c>
      <c r="AX251" s="15" t="s">
        <v>84</v>
      </c>
      <c r="AY251" s="236" t="s">
        <v>131</v>
      </c>
    </row>
    <row r="252" spans="1:65" s="2" customFormat="1" ht="37.9" customHeight="1">
      <c r="A252" s="34"/>
      <c r="B252" s="35"/>
      <c r="C252" s="187" t="s">
        <v>285</v>
      </c>
      <c r="D252" s="187" t="s">
        <v>133</v>
      </c>
      <c r="E252" s="188" t="s">
        <v>286</v>
      </c>
      <c r="F252" s="189" t="s">
        <v>287</v>
      </c>
      <c r="G252" s="190" t="s">
        <v>288</v>
      </c>
      <c r="H252" s="191">
        <v>40</v>
      </c>
      <c r="I252" s="192"/>
      <c r="J252" s="193">
        <f>ROUND(I252*H252,2)</f>
        <v>0</v>
      </c>
      <c r="K252" s="189" t="s">
        <v>1</v>
      </c>
      <c r="L252" s="39"/>
      <c r="M252" s="194" t="s">
        <v>1</v>
      </c>
      <c r="N252" s="195" t="s">
        <v>41</v>
      </c>
      <c r="O252" s="71"/>
      <c r="P252" s="196">
        <f>O252*H252</f>
        <v>0</v>
      </c>
      <c r="Q252" s="196">
        <v>0</v>
      </c>
      <c r="R252" s="196">
        <f>Q252*H252</f>
        <v>0</v>
      </c>
      <c r="S252" s="196">
        <v>2.0999999999999999E-3</v>
      </c>
      <c r="T252" s="197">
        <f>S252*H252</f>
        <v>8.3999999999999991E-2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8" t="s">
        <v>137</v>
      </c>
      <c r="AT252" s="198" t="s">
        <v>133</v>
      </c>
      <c r="AU252" s="198" t="s">
        <v>86</v>
      </c>
      <c r="AY252" s="17" t="s">
        <v>131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7" t="s">
        <v>84</v>
      </c>
      <c r="BK252" s="199">
        <f>ROUND(I252*H252,2)</f>
        <v>0</v>
      </c>
      <c r="BL252" s="17" t="s">
        <v>137</v>
      </c>
      <c r="BM252" s="198" t="s">
        <v>289</v>
      </c>
    </row>
    <row r="253" spans="1:65" s="2" customFormat="1" ht="19.5">
      <c r="A253" s="34"/>
      <c r="B253" s="35"/>
      <c r="C253" s="36"/>
      <c r="D253" s="200" t="s">
        <v>139</v>
      </c>
      <c r="E253" s="36"/>
      <c r="F253" s="201" t="s">
        <v>290</v>
      </c>
      <c r="G253" s="36"/>
      <c r="H253" s="36"/>
      <c r="I253" s="202"/>
      <c r="J253" s="36"/>
      <c r="K253" s="36"/>
      <c r="L253" s="39"/>
      <c r="M253" s="203"/>
      <c r="N253" s="204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139</v>
      </c>
      <c r="AU253" s="17" t="s">
        <v>86</v>
      </c>
    </row>
    <row r="254" spans="1:65" s="13" customFormat="1" ht="11.25">
      <c r="B254" s="205"/>
      <c r="C254" s="206"/>
      <c r="D254" s="200" t="s">
        <v>141</v>
      </c>
      <c r="E254" s="207" t="s">
        <v>1</v>
      </c>
      <c r="F254" s="208" t="s">
        <v>291</v>
      </c>
      <c r="G254" s="206"/>
      <c r="H254" s="207" t="s">
        <v>1</v>
      </c>
      <c r="I254" s="209"/>
      <c r="J254" s="206"/>
      <c r="K254" s="206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141</v>
      </c>
      <c r="AU254" s="214" t="s">
        <v>86</v>
      </c>
      <c r="AV254" s="13" t="s">
        <v>84</v>
      </c>
      <c r="AW254" s="13" t="s">
        <v>32</v>
      </c>
      <c r="AX254" s="13" t="s">
        <v>76</v>
      </c>
      <c r="AY254" s="214" t="s">
        <v>131</v>
      </c>
    </row>
    <row r="255" spans="1:65" s="14" customFormat="1" ht="11.25">
      <c r="B255" s="215"/>
      <c r="C255" s="216"/>
      <c r="D255" s="200" t="s">
        <v>141</v>
      </c>
      <c r="E255" s="217" t="s">
        <v>1</v>
      </c>
      <c r="F255" s="218" t="s">
        <v>292</v>
      </c>
      <c r="G255" s="216"/>
      <c r="H255" s="219">
        <v>40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141</v>
      </c>
      <c r="AU255" s="225" t="s">
        <v>86</v>
      </c>
      <c r="AV255" s="14" t="s">
        <v>86</v>
      </c>
      <c r="AW255" s="14" t="s">
        <v>32</v>
      </c>
      <c r="AX255" s="14" t="s">
        <v>76</v>
      </c>
      <c r="AY255" s="225" t="s">
        <v>131</v>
      </c>
    </row>
    <row r="256" spans="1:65" s="15" customFormat="1" ht="11.25">
      <c r="B256" s="226"/>
      <c r="C256" s="227"/>
      <c r="D256" s="200" t="s">
        <v>141</v>
      </c>
      <c r="E256" s="228" t="s">
        <v>1</v>
      </c>
      <c r="F256" s="229" t="s">
        <v>144</v>
      </c>
      <c r="G256" s="227"/>
      <c r="H256" s="230">
        <v>40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141</v>
      </c>
      <c r="AU256" s="236" t="s">
        <v>86</v>
      </c>
      <c r="AV256" s="15" t="s">
        <v>137</v>
      </c>
      <c r="AW256" s="15" t="s">
        <v>32</v>
      </c>
      <c r="AX256" s="15" t="s">
        <v>84</v>
      </c>
      <c r="AY256" s="236" t="s">
        <v>131</v>
      </c>
    </row>
    <row r="257" spans="1:65" s="2" customFormat="1" ht="33" customHeight="1">
      <c r="A257" s="34"/>
      <c r="B257" s="35"/>
      <c r="C257" s="187" t="s">
        <v>293</v>
      </c>
      <c r="D257" s="187" t="s">
        <v>133</v>
      </c>
      <c r="E257" s="188" t="s">
        <v>294</v>
      </c>
      <c r="F257" s="189" t="s">
        <v>295</v>
      </c>
      <c r="G257" s="190" t="s">
        <v>288</v>
      </c>
      <c r="H257" s="191">
        <v>10</v>
      </c>
      <c r="I257" s="192"/>
      <c r="J257" s="193">
        <f>ROUND(I257*H257,2)</f>
        <v>0</v>
      </c>
      <c r="K257" s="189" t="s">
        <v>136</v>
      </c>
      <c r="L257" s="39"/>
      <c r="M257" s="194" t="s">
        <v>1</v>
      </c>
      <c r="N257" s="195" t="s">
        <v>41</v>
      </c>
      <c r="O257" s="71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137</v>
      </c>
      <c r="AT257" s="198" t="s">
        <v>133</v>
      </c>
      <c r="AU257" s="198" t="s">
        <v>86</v>
      </c>
      <c r="AY257" s="17" t="s">
        <v>131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84</v>
      </c>
      <c r="BK257" s="199">
        <f>ROUND(I257*H257,2)</f>
        <v>0</v>
      </c>
      <c r="BL257" s="17" t="s">
        <v>137</v>
      </c>
      <c r="BM257" s="198" t="s">
        <v>296</v>
      </c>
    </row>
    <row r="258" spans="1:65" s="13" customFormat="1" ht="11.25">
      <c r="B258" s="205"/>
      <c r="C258" s="206"/>
      <c r="D258" s="200" t="s">
        <v>141</v>
      </c>
      <c r="E258" s="207" t="s">
        <v>1</v>
      </c>
      <c r="F258" s="208" t="s">
        <v>297</v>
      </c>
      <c r="G258" s="206"/>
      <c r="H258" s="207" t="s">
        <v>1</v>
      </c>
      <c r="I258" s="209"/>
      <c r="J258" s="206"/>
      <c r="K258" s="206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141</v>
      </c>
      <c r="AU258" s="214" t="s">
        <v>86</v>
      </c>
      <c r="AV258" s="13" t="s">
        <v>84</v>
      </c>
      <c r="AW258" s="13" t="s">
        <v>32</v>
      </c>
      <c r="AX258" s="13" t="s">
        <v>76</v>
      </c>
      <c r="AY258" s="214" t="s">
        <v>131</v>
      </c>
    </row>
    <row r="259" spans="1:65" s="14" customFormat="1" ht="11.25">
      <c r="B259" s="215"/>
      <c r="C259" s="216"/>
      <c r="D259" s="200" t="s">
        <v>141</v>
      </c>
      <c r="E259" s="217" t="s">
        <v>1</v>
      </c>
      <c r="F259" s="218" t="s">
        <v>199</v>
      </c>
      <c r="G259" s="216"/>
      <c r="H259" s="219">
        <v>10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141</v>
      </c>
      <c r="AU259" s="225" t="s">
        <v>86</v>
      </c>
      <c r="AV259" s="14" t="s">
        <v>86</v>
      </c>
      <c r="AW259" s="14" t="s">
        <v>32</v>
      </c>
      <c r="AX259" s="14" t="s">
        <v>76</v>
      </c>
      <c r="AY259" s="225" t="s">
        <v>131</v>
      </c>
    </row>
    <row r="260" spans="1:65" s="15" customFormat="1" ht="11.25">
      <c r="B260" s="226"/>
      <c r="C260" s="227"/>
      <c r="D260" s="200" t="s">
        <v>141</v>
      </c>
      <c r="E260" s="228" t="s">
        <v>1</v>
      </c>
      <c r="F260" s="229" t="s">
        <v>144</v>
      </c>
      <c r="G260" s="227"/>
      <c r="H260" s="230">
        <v>10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AT260" s="236" t="s">
        <v>141</v>
      </c>
      <c r="AU260" s="236" t="s">
        <v>86</v>
      </c>
      <c r="AV260" s="15" t="s">
        <v>137</v>
      </c>
      <c r="AW260" s="15" t="s">
        <v>32</v>
      </c>
      <c r="AX260" s="15" t="s">
        <v>84</v>
      </c>
      <c r="AY260" s="236" t="s">
        <v>131</v>
      </c>
    </row>
    <row r="261" spans="1:65" s="2" customFormat="1" ht="16.5" customHeight="1">
      <c r="A261" s="34"/>
      <c r="B261" s="35"/>
      <c r="C261" s="237" t="s">
        <v>298</v>
      </c>
      <c r="D261" s="237" t="s">
        <v>217</v>
      </c>
      <c r="E261" s="238" t="s">
        <v>299</v>
      </c>
      <c r="F261" s="239" t="s">
        <v>300</v>
      </c>
      <c r="G261" s="240" t="s">
        <v>288</v>
      </c>
      <c r="H261" s="241">
        <v>10</v>
      </c>
      <c r="I261" s="242"/>
      <c r="J261" s="243">
        <f>ROUND(I261*H261,2)</f>
        <v>0</v>
      </c>
      <c r="K261" s="239" t="s">
        <v>1</v>
      </c>
      <c r="L261" s="244"/>
      <c r="M261" s="245" t="s">
        <v>1</v>
      </c>
      <c r="N261" s="246" t="s">
        <v>41</v>
      </c>
      <c r="O261" s="71"/>
      <c r="P261" s="196">
        <f>O261*H261</f>
        <v>0</v>
      </c>
      <c r="Q261" s="196">
        <v>2.0999999999999999E-3</v>
      </c>
      <c r="R261" s="196">
        <f>Q261*H261</f>
        <v>2.0999999999999998E-2</v>
      </c>
      <c r="S261" s="196">
        <v>0</v>
      </c>
      <c r="T261" s="19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8" t="s">
        <v>185</v>
      </c>
      <c r="AT261" s="198" t="s">
        <v>217</v>
      </c>
      <c r="AU261" s="198" t="s">
        <v>86</v>
      </c>
      <c r="AY261" s="17" t="s">
        <v>131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7" t="s">
        <v>84</v>
      </c>
      <c r="BK261" s="199">
        <f>ROUND(I261*H261,2)</f>
        <v>0</v>
      </c>
      <c r="BL261" s="17" t="s">
        <v>137</v>
      </c>
      <c r="BM261" s="198" t="s">
        <v>301</v>
      </c>
    </row>
    <row r="262" spans="1:65" s="13" customFormat="1" ht="11.25">
      <c r="B262" s="205"/>
      <c r="C262" s="206"/>
      <c r="D262" s="200" t="s">
        <v>141</v>
      </c>
      <c r="E262" s="207" t="s">
        <v>1</v>
      </c>
      <c r="F262" s="208" t="s">
        <v>297</v>
      </c>
      <c r="G262" s="206"/>
      <c r="H262" s="207" t="s">
        <v>1</v>
      </c>
      <c r="I262" s="209"/>
      <c r="J262" s="206"/>
      <c r="K262" s="206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141</v>
      </c>
      <c r="AU262" s="214" t="s">
        <v>86</v>
      </c>
      <c r="AV262" s="13" t="s">
        <v>84</v>
      </c>
      <c r="AW262" s="13" t="s">
        <v>32</v>
      </c>
      <c r="AX262" s="13" t="s">
        <v>76</v>
      </c>
      <c r="AY262" s="214" t="s">
        <v>131</v>
      </c>
    </row>
    <row r="263" spans="1:65" s="14" customFormat="1" ht="11.25">
      <c r="B263" s="215"/>
      <c r="C263" s="216"/>
      <c r="D263" s="200" t="s">
        <v>141</v>
      </c>
      <c r="E263" s="217" t="s">
        <v>1</v>
      </c>
      <c r="F263" s="218" t="s">
        <v>199</v>
      </c>
      <c r="G263" s="216"/>
      <c r="H263" s="219">
        <v>10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141</v>
      </c>
      <c r="AU263" s="225" t="s">
        <v>86</v>
      </c>
      <c r="AV263" s="14" t="s">
        <v>86</v>
      </c>
      <c r="AW263" s="14" t="s">
        <v>32</v>
      </c>
      <c r="AX263" s="14" t="s">
        <v>76</v>
      </c>
      <c r="AY263" s="225" t="s">
        <v>131</v>
      </c>
    </row>
    <row r="264" spans="1:65" s="15" customFormat="1" ht="11.25">
      <c r="B264" s="226"/>
      <c r="C264" s="227"/>
      <c r="D264" s="200" t="s">
        <v>141</v>
      </c>
      <c r="E264" s="228" t="s">
        <v>1</v>
      </c>
      <c r="F264" s="229" t="s">
        <v>144</v>
      </c>
      <c r="G264" s="227"/>
      <c r="H264" s="230">
        <v>10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141</v>
      </c>
      <c r="AU264" s="236" t="s">
        <v>86</v>
      </c>
      <c r="AV264" s="15" t="s">
        <v>137</v>
      </c>
      <c r="AW264" s="15" t="s">
        <v>32</v>
      </c>
      <c r="AX264" s="15" t="s">
        <v>84</v>
      </c>
      <c r="AY264" s="236" t="s">
        <v>131</v>
      </c>
    </row>
    <row r="265" spans="1:65" s="2" customFormat="1" ht="24.2" customHeight="1">
      <c r="A265" s="34"/>
      <c r="B265" s="35"/>
      <c r="C265" s="187" t="s">
        <v>302</v>
      </c>
      <c r="D265" s="187" t="s">
        <v>133</v>
      </c>
      <c r="E265" s="188" t="s">
        <v>303</v>
      </c>
      <c r="F265" s="189" t="s">
        <v>304</v>
      </c>
      <c r="G265" s="190" t="s">
        <v>288</v>
      </c>
      <c r="H265" s="191">
        <v>112</v>
      </c>
      <c r="I265" s="192"/>
      <c r="J265" s="193">
        <f>ROUND(I265*H265,2)</f>
        <v>0</v>
      </c>
      <c r="K265" s="189" t="s">
        <v>136</v>
      </c>
      <c r="L265" s="39"/>
      <c r="M265" s="194" t="s">
        <v>1</v>
      </c>
      <c r="N265" s="195" t="s">
        <v>41</v>
      </c>
      <c r="O265" s="71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8" t="s">
        <v>137</v>
      </c>
      <c r="AT265" s="198" t="s">
        <v>133</v>
      </c>
      <c r="AU265" s="198" t="s">
        <v>86</v>
      </c>
      <c r="AY265" s="17" t="s">
        <v>131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7" t="s">
        <v>84</v>
      </c>
      <c r="BK265" s="199">
        <f>ROUND(I265*H265,2)</f>
        <v>0</v>
      </c>
      <c r="BL265" s="17" t="s">
        <v>137</v>
      </c>
      <c r="BM265" s="198" t="s">
        <v>305</v>
      </c>
    </row>
    <row r="266" spans="1:65" s="14" customFormat="1" ht="11.25">
      <c r="B266" s="215"/>
      <c r="C266" s="216"/>
      <c r="D266" s="200" t="s">
        <v>141</v>
      </c>
      <c r="E266" s="217" t="s">
        <v>1</v>
      </c>
      <c r="F266" s="218" t="s">
        <v>306</v>
      </c>
      <c r="G266" s="216"/>
      <c r="H266" s="219">
        <v>112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141</v>
      </c>
      <c r="AU266" s="225" t="s">
        <v>86</v>
      </c>
      <c r="AV266" s="14" t="s">
        <v>86</v>
      </c>
      <c r="AW266" s="14" t="s">
        <v>32</v>
      </c>
      <c r="AX266" s="14" t="s">
        <v>76</v>
      </c>
      <c r="AY266" s="225" t="s">
        <v>131</v>
      </c>
    </row>
    <row r="267" spans="1:65" s="15" customFormat="1" ht="11.25">
      <c r="B267" s="226"/>
      <c r="C267" s="227"/>
      <c r="D267" s="200" t="s">
        <v>141</v>
      </c>
      <c r="E267" s="228" t="s">
        <v>1</v>
      </c>
      <c r="F267" s="229" t="s">
        <v>144</v>
      </c>
      <c r="G267" s="227"/>
      <c r="H267" s="230">
        <v>112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141</v>
      </c>
      <c r="AU267" s="236" t="s">
        <v>86</v>
      </c>
      <c r="AV267" s="15" t="s">
        <v>137</v>
      </c>
      <c r="AW267" s="15" t="s">
        <v>32</v>
      </c>
      <c r="AX267" s="15" t="s">
        <v>84</v>
      </c>
      <c r="AY267" s="236" t="s">
        <v>131</v>
      </c>
    </row>
    <row r="268" spans="1:65" s="2" customFormat="1" ht="16.5" customHeight="1">
      <c r="A268" s="34"/>
      <c r="B268" s="35"/>
      <c r="C268" s="237" t="s">
        <v>307</v>
      </c>
      <c r="D268" s="237" t="s">
        <v>217</v>
      </c>
      <c r="E268" s="238" t="s">
        <v>308</v>
      </c>
      <c r="F268" s="239" t="s">
        <v>309</v>
      </c>
      <c r="G268" s="240" t="s">
        <v>288</v>
      </c>
      <c r="H268" s="241">
        <v>112</v>
      </c>
      <c r="I268" s="242"/>
      <c r="J268" s="243">
        <f>ROUND(I268*H268,2)</f>
        <v>0</v>
      </c>
      <c r="K268" s="239" t="s">
        <v>136</v>
      </c>
      <c r="L268" s="244"/>
      <c r="M268" s="245" t="s">
        <v>1</v>
      </c>
      <c r="N268" s="246" t="s">
        <v>41</v>
      </c>
      <c r="O268" s="71"/>
      <c r="P268" s="196">
        <f>O268*H268</f>
        <v>0</v>
      </c>
      <c r="Q268" s="196">
        <v>1.4499999999999999E-3</v>
      </c>
      <c r="R268" s="196">
        <f>Q268*H268</f>
        <v>0.16239999999999999</v>
      </c>
      <c r="S268" s="196">
        <v>0</v>
      </c>
      <c r="T268" s="19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185</v>
      </c>
      <c r="AT268" s="198" t="s">
        <v>217</v>
      </c>
      <c r="AU268" s="198" t="s">
        <v>86</v>
      </c>
      <c r="AY268" s="17" t="s">
        <v>131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7" t="s">
        <v>84</v>
      </c>
      <c r="BK268" s="199">
        <f>ROUND(I268*H268,2)</f>
        <v>0</v>
      </c>
      <c r="BL268" s="17" t="s">
        <v>137</v>
      </c>
      <c r="BM268" s="198" t="s">
        <v>310</v>
      </c>
    </row>
    <row r="269" spans="1:65" s="14" customFormat="1" ht="11.25">
      <c r="B269" s="215"/>
      <c r="C269" s="216"/>
      <c r="D269" s="200" t="s">
        <v>141</v>
      </c>
      <c r="E269" s="217" t="s">
        <v>1</v>
      </c>
      <c r="F269" s="218" t="s">
        <v>306</v>
      </c>
      <c r="G269" s="216"/>
      <c r="H269" s="219">
        <v>112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141</v>
      </c>
      <c r="AU269" s="225" t="s">
        <v>86</v>
      </c>
      <c r="AV269" s="14" t="s">
        <v>86</v>
      </c>
      <c r="AW269" s="14" t="s">
        <v>32</v>
      </c>
      <c r="AX269" s="14" t="s">
        <v>76</v>
      </c>
      <c r="AY269" s="225" t="s">
        <v>131</v>
      </c>
    </row>
    <row r="270" spans="1:65" s="15" customFormat="1" ht="11.25">
      <c r="B270" s="226"/>
      <c r="C270" s="227"/>
      <c r="D270" s="200" t="s">
        <v>141</v>
      </c>
      <c r="E270" s="228" t="s">
        <v>1</v>
      </c>
      <c r="F270" s="229" t="s">
        <v>144</v>
      </c>
      <c r="G270" s="227"/>
      <c r="H270" s="230">
        <v>112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141</v>
      </c>
      <c r="AU270" s="236" t="s">
        <v>86</v>
      </c>
      <c r="AV270" s="15" t="s">
        <v>137</v>
      </c>
      <c r="AW270" s="15" t="s">
        <v>32</v>
      </c>
      <c r="AX270" s="15" t="s">
        <v>84</v>
      </c>
      <c r="AY270" s="236" t="s">
        <v>131</v>
      </c>
    </row>
    <row r="271" spans="1:65" s="2" customFormat="1" ht="24.2" customHeight="1">
      <c r="A271" s="34"/>
      <c r="B271" s="35"/>
      <c r="C271" s="187" t="s">
        <v>311</v>
      </c>
      <c r="D271" s="187" t="s">
        <v>133</v>
      </c>
      <c r="E271" s="188" t="s">
        <v>312</v>
      </c>
      <c r="F271" s="189" t="s">
        <v>313</v>
      </c>
      <c r="G271" s="190" t="s">
        <v>277</v>
      </c>
      <c r="H271" s="191">
        <v>2250</v>
      </c>
      <c r="I271" s="192"/>
      <c r="J271" s="193">
        <f>ROUND(I271*H271,2)</f>
        <v>0</v>
      </c>
      <c r="K271" s="189" t="s">
        <v>136</v>
      </c>
      <c r="L271" s="39"/>
      <c r="M271" s="194" t="s">
        <v>1</v>
      </c>
      <c r="N271" s="195" t="s">
        <v>41</v>
      </c>
      <c r="O271" s="71"/>
      <c r="P271" s="196">
        <f>O271*H271</f>
        <v>0</v>
      </c>
      <c r="Q271" s="196">
        <v>1E-4</v>
      </c>
      <c r="R271" s="196">
        <f>Q271*H271</f>
        <v>0.22500000000000001</v>
      </c>
      <c r="S271" s="196">
        <v>0</v>
      </c>
      <c r="T271" s="19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8" t="s">
        <v>137</v>
      </c>
      <c r="AT271" s="198" t="s">
        <v>133</v>
      </c>
      <c r="AU271" s="198" t="s">
        <v>86</v>
      </c>
      <c r="AY271" s="17" t="s">
        <v>131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7" t="s">
        <v>84</v>
      </c>
      <c r="BK271" s="199">
        <f>ROUND(I271*H271,2)</f>
        <v>0</v>
      </c>
      <c r="BL271" s="17" t="s">
        <v>137</v>
      </c>
      <c r="BM271" s="198" t="s">
        <v>314</v>
      </c>
    </row>
    <row r="272" spans="1:65" s="14" customFormat="1" ht="11.25">
      <c r="B272" s="215"/>
      <c r="C272" s="216"/>
      <c r="D272" s="200" t="s">
        <v>141</v>
      </c>
      <c r="E272" s="217" t="s">
        <v>1</v>
      </c>
      <c r="F272" s="218" t="s">
        <v>315</v>
      </c>
      <c r="G272" s="216"/>
      <c r="H272" s="219">
        <v>2250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141</v>
      </c>
      <c r="AU272" s="225" t="s">
        <v>86</v>
      </c>
      <c r="AV272" s="14" t="s">
        <v>86</v>
      </c>
      <c r="AW272" s="14" t="s">
        <v>32</v>
      </c>
      <c r="AX272" s="14" t="s">
        <v>76</v>
      </c>
      <c r="AY272" s="225" t="s">
        <v>131</v>
      </c>
    </row>
    <row r="273" spans="1:65" s="15" customFormat="1" ht="11.25">
      <c r="B273" s="226"/>
      <c r="C273" s="227"/>
      <c r="D273" s="200" t="s">
        <v>141</v>
      </c>
      <c r="E273" s="228" t="s">
        <v>1</v>
      </c>
      <c r="F273" s="229" t="s">
        <v>144</v>
      </c>
      <c r="G273" s="227"/>
      <c r="H273" s="230">
        <v>2250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141</v>
      </c>
      <c r="AU273" s="236" t="s">
        <v>86</v>
      </c>
      <c r="AV273" s="15" t="s">
        <v>137</v>
      </c>
      <c r="AW273" s="15" t="s">
        <v>32</v>
      </c>
      <c r="AX273" s="15" t="s">
        <v>84</v>
      </c>
      <c r="AY273" s="236" t="s">
        <v>131</v>
      </c>
    </row>
    <row r="274" spans="1:65" s="2" customFormat="1" ht="33" customHeight="1">
      <c r="A274" s="34"/>
      <c r="B274" s="35"/>
      <c r="C274" s="187" t="s">
        <v>316</v>
      </c>
      <c r="D274" s="187" t="s">
        <v>133</v>
      </c>
      <c r="E274" s="188" t="s">
        <v>317</v>
      </c>
      <c r="F274" s="189" t="s">
        <v>318</v>
      </c>
      <c r="G274" s="190" t="s">
        <v>277</v>
      </c>
      <c r="H274" s="191">
        <v>2250</v>
      </c>
      <c r="I274" s="192"/>
      <c r="J274" s="193">
        <f>ROUND(I274*H274,2)</f>
        <v>0</v>
      </c>
      <c r="K274" s="189" t="s">
        <v>136</v>
      </c>
      <c r="L274" s="39"/>
      <c r="M274" s="194" t="s">
        <v>1</v>
      </c>
      <c r="N274" s="195" t="s">
        <v>41</v>
      </c>
      <c r="O274" s="71"/>
      <c r="P274" s="196">
        <f>O274*H274</f>
        <v>0</v>
      </c>
      <c r="Q274" s="196">
        <v>3.3E-4</v>
      </c>
      <c r="R274" s="196">
        <f>Q274*H274</f>
        <v>0.74250000000000005</v>
      </c>
      <c r="S274" s="196">
        <v>0</v>
      </c>
      <c r="T274" s="19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8" t="s">
        <v>137</v>
      </c>
      <c r="AT274" s="198" t="s">
        <v>133</v>
      </c>
      <c r="AU274" s="198" t="s">
        <v>86</v>
      </c>
      <c r="AY274" s="17" t="s">
        <v>131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7" t="s">
        <v>84</v>
      </c>
      <c r="BK274" s="199">
        <f>ROUND(I274*H274,2)</f>
        <v>0</v>
      </c>
      <c r="BL274" s="17" t="s">
        <v>137</v>
      </c>
      <c r="BM274" s="198" t="s">
        <v>319</v>
      </c>
    </row>
    <row r="275" spans="1:65" s="14" customFormat="1" ht="11.25">
      <c r="B275" s="215"/>
      <c r="C275" s="216"/>
      <c r="D275" s="200" t="s">
        <v>141</v>
      </c>
      <c r="E275" s="217" t="s">
        <v>1</v>
      </c>
      <c r="F275" s="218" t="s">
        <v>315</v>
      </c>
      <c r="G275" s="216"/>
      <c r="H275" s="219">
        <v>2250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141</v>
      </c>
      <c r="AU275" s="225" t="s">
        <v>86</v>
      </c>
      <c r="AV275" s="14" t="s">
        <v>86</v>
      </c>
      <c r="AW275" s="14" t="s">
        <v>32</v>
      </c>
      <c r="AX275" s="14" t="s">
        <v>76</v>
      </c>
      <c r="AY275" s="225" t="s">
        <v>131</v>
      </c>
    </row>
    <row r="276" spans="1:65" s="15" customFormat="1" ht="11.25">
      <c r="B276" s="226"/>
      <c r="C276" s="227"/>
      <c r="D276" s="200" t="s">
        <v>141</v>
      </c>
      <c r="E276" s="228" t="s">
        <v>1</v>
      </c>
      <c r="F276" s="229" t="s">
        <v>144</v>
      </c>
      <c r="G276" s="227"/>
      <c r="H276" s="230">
        <v>2250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AT276" s="236" t="s">
        <v>141</v>
      </c>
      <c r="AU276" s="236" t="s">
        <v>86</v>
      </c>
      <c r="AV276" s="15" t="s">
        <v>137</v>
      </c>
      <c r="AW276" s="15" t="s">
        <v>32</v>
      </c>
      <c r="AX276" s="15" t="s">
        <v>84</v>
      </c>
      <c r="AY276" s="236" t="s">
        <v>131</v>
      </c>
    </row>
    <row r="277" spans="1:65" s="2" customFormat="1" ht="33" customHeight="1">
      <c r="A277" s="34"/>
      <c r="B277" s="35"/>
      <c r="C277" s="187" t="s">
        <v>320</v>
      </c>
      <c r="D277" s="187" t="s">
        <v>133</v>
      </c>
      <c r="E277" s="188" t="s">
        <v>321</v>
      </c>
      <c r="F277" s="189" t="s">
        <v>322</v>
      </c>
      <c r="G277" s="190" t="s">
        <v>277</v>
      </c>
      <c r="H277" s="191">
        <v>11</v>
      </c>
      <c r="I277" s="192"/>
      <c r="J277" s="193">
        <f>ROUND(I277*H277,2)</f>
        <v>0</v>
      </c>
      <c r="K277" s="189" t="s">
        <v>136</v>
      </c>
      <c r="L277" s="39"/>
      <c r="M277" s="194" t="s">
        <v>1</v>
      </c>
      <c r="N277" s="195" t="s">
        <v>41</v>
      </c>
      <c r="O277" s="71"/>
      <c r="P277" s="196">
        <f>O277*H277</f>
        <v>0</v>
      </c>
      <c r="Q277" s="196">
        <v>1E-4</v>
      </c>
      <c r="R277" s="196">
        <f>Q277*H277</f>
        <v>1.1000000000000001E-3</v>
      </c>
      <c r="S277" s="196">
        <v>0</v>
      </c>
      <c r="T277" s="19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8" t="s">
        <v>137</v>
      </c>
      <c r="AT277" s="198" t="s">
        <v>133</v>
      </c>
      <c r="AU277" s="198" t="s">
        <v>86</v>
      </c>
      <c r="AY277" s="17" t="s">
        <v>131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7" t="s">
        <v>84</v>
      </c>
      <c r="BK277" s="199">
        <f>ROUND(I277*H277,2)</f>
        <v>0</v>
      </c>
      <c r="BL277" s="17" t="s">
        <v>137</v>
      </c>
      <c r="BM277" s="198" t="s">
        <v>323</v>
      </c>
    </row>
    <row r="278" spans="1:65" s="14" customFormat="1" ht="11.25">
      <c r="B278" s="215"/>
      <c r="C278" s="216"/>
      <c r="D278" s="200" t="s">
        <v>141</v>
      </c>
      <c r="E278" s="217" t="s">
        <v>1</v>
      </c>
      <c r="F278" s="218" t="s">
        <v>207</v>
      </c>
      <c r="G278" s="216"/>
      <c r="H278" s="219">
        <v>11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141</v>
      </c>
      <c r="AU278" s="225" t="s">
        <v>86</v>
      </c>
      <c r="AV278" s="14" t="s">
        <v>86</v>
      </c>
      <c r="AW278" s="14" t="s">
        <v>32</v>
      </c>
      <c r="AX278" s="14" t="s">
        <v>76</v>
      </c>
      <c r="AY278" s="225" t="s">
        <v>131</v>
      </c>
    </row>
    <row r="279" spans="1:65" s="15" customFormat="1" ht="11.25">
      <c r="B279" s="226"/>
      <c r="C279" s="227"/>
      <c r="D279" s="200" t="s">
        <v>141</v>
      </c>
      <c r="E279" s="228" t="s">
        <v>1</v>
      </c>
      <c r="F279" s="229" t="s">
        <v>144</v>
      </c>
      <c r="G279" s="227"/>
      <c r="H279" s="230">
        <v>11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141</v>
      </c>
      <c r="AU279" s="236" t="s">
        <v>86</v>
      </c>
      <c r="AV279" s="15" t="s">
        <v>137</v>
      </c>
      <c r="AW279" s="15" t="s">
        <v>32</v>
      </c>
      <c r="AX279" s="15" t="s">
        <v>84</v>
      </c>
      <c r="AY279" s="236" t="s">
        <v>131</v>
      </c>
    </row>
    <row r="280" spans="1:65" s="2" customFormat="1" ht="33" customHeight="1">
      <c r="A280" s="34"/>
      <c r="B280" s="35"/>
      <c r="C280" s="187" t="s">
        <v>324</v>
      </c>
      <c r="D280" s="187" t="s">
        <v>133</v>
      </c>
      <c r="E280" s="188" t="s">
        <v>325</v>
      </c>
      <c r="F280" s="189" t="s">
        <v>326</v>
      </c>
      <c r="G280" s="190" t="s">
        <v>277</v>
      </c>
      <c r="H280" s="191">
        <v>11</v>
      </c>
      <c r="I280" s="192"/>
      <c r="J280" s="193">
        <f>ROUND(I280*H280,2)</f>
        <v>0</v>
      </c>
      <c r="K280" s="189" t="s">
        <v>136</v>
      </c>
      <c r="L280" s="39"/>
      <c r="M280" s="194" t="s">
        <v>1</v>
      </c>
      <c r="N280" s="195" t="s">
        <v>41</v>
      </c>
      <c r="O280" s="71"/>
      <c r="P280" s="196">
        <f>O280*H280</f>
        <v>0</v>
      </c>
      <c r="Q280" s="196">
        <v>3.8000000000000002E-4</v>
      </c>
      <c r="R280" s="196">
        <f>Q280*H280</f>
        <v>4.1800000000000006E-3</v>
      </c>
      <c r="S280" s="196">
        <v>0</v>
      </c>
      <c r="T280" s="19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8" t="s">
        <v>137</v>
      </c>
      <c r="AT280" s="198" t="s">
        <v>133</v>
      </c>
      <c r="AU280" s="198" t="s">
        <v>86</v>
      </c>
      <c r="AY280" s="17" t="s">
        <v>131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17" t="s">
        <v>84</v>
      </c>
      <c r="BK280" s="199">
        <f>ROUND(I280*H280,2)</f>
        <v>0</v>
      </c>
      <c r="BL280" s="17" t="s">
        <v>137</v>
      </c>
      <c r="BM280" s="198" t="s">
        <v>327</v>
      </c>
    </row>
    <row r="281" spans="1:65" s="14" customFormat="1" ht="11.25">
      <c r="B281" s="215"/>
      <c r="C281" s="216"/>
      <c r="D281" s="200" t="s">
        <v>141</v>
      </c>
      <c r="E281" s="217" t="s">
        <v>1</v>
      </c>
      <c r="F281" s="218" t="s">
        <v>207</v>
      </c>
      <c r="G281" s="216"/>
      <c r="H281" s="219">
        <v>11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141</v>
      </c>
      <c r="AU281" s="225" t="s">
        <v>86</v>
      </c>
      <c r="AV281" s="14" t="s">
        <v>86</v>
      </c>
      <c r="AW281" s="14" t="s">
        <v>32</v>
      </c>
      <c r="AX281" s="14" t="s">
        <v>76</v>
      </c>
      <c r="AY281" s="225" t="s">
        <v>131</v>
      </c>
    </row>
    <row r="282" spans="1:65" s="15" customFormat="1" ht="11.25">
      <c r="B282" s="226"/>
      <c r="C282" s="227"/>
      <c r="D282" s="200" t="s">
        <v>141</v>
      </c>
      <c r="E282" s="228" t="s">
        <v>1</v>
      </c>
      <c r="F282" s="229" t="s">
        <v>144</v>
      </c>
      <c r="G282" s="227"/>
      <c r="H282" s="230">
        <v>11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141</v>
      </c>
      <c r="AU282" s="236" t="s">
        <v>86</v>
      </c>
      <c r="AV282" s="15" t="s">
        <v>137</v>
      </c>
      <c r="AW282" s="15" t="s">
        <v>32</v>
      </c>
      <c r="AX282" s="15" t="s">
        <v>84</v>
      </c>
      <c r="AY282" s="236" t="s">
        <v>131</v>
      </c>
    </row>
    <row r="283" spans="1:65" s="2" customFormat="1" ht="78" customHeight="1">
      <c r="A283" s="34"/>
      <c r="B283" s="35"/>
      <c r="C283" s="187" t="s">
        <v>328</v>
      </c>
      <c r="D283" s="187" t="s">
        <v>133</v>
      </c>
      <c r="E283" s="188" t="s">
        <v>329</v>
      </c>
      <c r="F283" s="189" t="s">
        <v>330</v>
      </c>
      <c r="G283" s="190" t="s">
        <v>288</v>
      </c>
      <c r="H283" s="191">
        <v>3</v>
      </c>
      <c r="I283" s="192"/>
      <c r="J283" s="193">
        <f>ROUND(I283*H283,2)</f>
        <v>0</v>
      </c>
      <c r="K283" s="189" t="s">
        <v>1</v>
      </c>
      <c r="L283" s="39"/>
      <c r="M283" s="194" t="s">
        <v>1</v>
      </c>
      <c r="N283" s="195" t="s">
        <v>41</v>
      </c>
      <c r="O283" s="71"/>
      <c r="P283" s="196">
        <f>O283*H283</f>
        <v>0</v>
      </c>
      <c r="Q283" s="196">
        <v>7.9956100000000001</v>
      </c>
      <c r="R283" s="196">
        <f>Q283*H283</f>
        <v>23.986830000000001</v>
      </c>
      <c r="S283" s="196">
        <v>0</v>
      </c>
      <c r="T283" s="19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8" t="s">
        <v>137</v>
      </c>
      <c r="AT283" s="198" t="s">
        <v>133</v>
      </c>
      <c r="AU283" s="198" t="s">
        <v>86</v>
      </c>
      <c r="AY283" s="17" t="s">
        <v>131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7" t="s">
        <v>84</v>
      </c>
      <c r="BK283" s="199">
        <f>ROUND(I283*H283,2)</f>
        <v>0</v>
      </c>
      <c r="BL283" s="17" t="s">
        <v>137</v>
      </c>
      <c r="BM283" s="198" t="s">
        <v>331</v>
      </c>
    </row>
    <row r="284" spans="1:65" s="13" customFormat="1" ht="11.25">
      <c r="B284" s="205"/>
      <c r="C284" s="206"/>
      <c r="D284" s="200" t="s">
        <v>141</v>
      </c>
      <c r="E284" s="207" t="s">
        <v>1</v>
      </c>
      <c r="F284" s="208" t="s">
        <v>332</v>
      </c>
      <c r="G284" s="206"/>
      <c r="H284" s="207" t="s">
        <v>1</v>
      </c>
      <c r="I284" s="209"/>
      <c r="J284" s="206"/>
      <c r="K284" s="206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141</v>
      </c>
      <c r="AU284" s="214" t="s">
        <v>86</v>
      </c>
      <c r="AV284" s="13" t="s">
        <v>84</v>
      </c>
      <c r="AW284" s="13" t="s">
        <v>32</v>
      </c>
      <c r="AX284" s="13" t="s">
        <v>76</v>
      </c>
      <c r="AY284" s="214" t="s">
        <v>131</v>
      </c>
    </row>
    <row r="285" spans="1:65" s="14" customFormat="1" ht="11.25">
      <c r="B285" s="215"/>
      <c r="C285" s="216"/>
      <c r="D285" s="200" t="s">
        <v>141</v>
      </c>
      <c r="E285" s="217" t="s">
        <v>1</v>
      </c>
      <c r="F285" s="218" t="s">
        <v>154</v>
      </c>
      <c r="G285" s="216"/>
      <c r="H285" s="219">
        <v>3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141</v>
      </c>
      <c r="AU285" s="225" t="s">
        <v>86</v>
      </c>
      <c r="AV285" s="14" t="s">
        <v>86</v>
      </c>
      <c r="AW285" s="14" t="s">
        <v>32</v>
      </c>
      <c r="AX285" s="14" t="s">
        <v>76</v>
      </c>
      <c r="AY285" s="225" t="s">
        <v>131</v>
      </c>
    </row>
    <row r="286" spans="1:65" s="15" customFormat="1" ht="11.25">
      <c r="B286" s="226"/>
      <c r="C286" s="227"/>
      <c r="D286" s="200" t="s">
        <v>141</v>
      </c>
      <c r="E286" s="228" t="s">
        <v>1</v>
      </c>
      <c r="F286" s="229" t="s">
        <v>144</v>
      </c>
      <c r="G286" s="227"/>
      <c r="H286" s="230">
        <v>3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141</v>
      </c>
      <c r="AU286" s="236" t="s">
        <v>86</v>
      </c>
      <c r="AV286" s="15" t="s">
        <v>137</v>
      </c>
      <c r="AW286" s="15" t="s">
        <v>32</v>
      </c>
      <c r="AX286" s="15" t="s">
        <v>84</v>
      </c>
      <c r="AY286" s="236" t="s">
        <v>131</v>
      </c>
    </row>
    <row r="287" spans="1:65" s="2" customFormat="1" ht="24.2" customHeight="1">
      <c r="A287" s="34"/>
      <c r="B287" s="35"/>
      <c r="C287" s="187" t="s">
        <v>333</v>
      </c>
      <c r="D287" s="187" t="s">
        <v>133</v>
      </c>
      <c r="E287" s="188" t="s">
        <v>334</v>
      </c>
      <c r="F287" s="189" t="s">
        <v>335</v>
      </c>
      <c r="G287" s="190" t="s">
        <v>277</v>
      </c>
      <c r="H287" s="191">
        <v>42.85</v>
      </c>
      <c r="I287" s="192"/>
      <c r="J287" s="193">
        <f>ROUND(I287*H287,2)</f>
        <v>0</v>
      </c>
      <c r="K287" s="189" t="s">
        <v>136</v>
      </c>
      <c r="L287" s="39"/>
      <c r="M287" s="194" t="s">
        <v>1</v>
      </c>
      <c r="N287" s="195" t="s">
        <v>41</v>
      </c>
      <c r="O287" s="71"/>
      <c r="P287" s="196">
        <f>O287*H287</f>
        <v>0</v>
      </c>
      <c r="Q287" s="196">
        <v>0.88534999999999997</v>
      </c>
      <c r="R287" s="196">
        <f>Q287*H287</f>
        <v>37.937247499999998</v>
      </c>
      <c r="S287" s="196">
        <v>0</v>
      </c>
      <c r="T287" s="19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8" t="s">
        <v>137</v>
      </c>
      <c r="AT287" s="198" t="s">
        <v>133</v>
      </c>
      <c r="AU287" s="198" t="s">
        <v>86</v>
      </c>
      <c r="AY287" s="17" t="s">
        <v>131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7" t="s">
        <v>84</v>
      </c>
      <c r="BK287" s="199">
        <f>ROUND(I287*H287,2)</f>
        <v>0</v>
      </c>
      <c r="BL287" s="17" t="s">
        <v>137</v>
      </c>
      <c r="BM287" s="198" t="s">
        <v>336</v>
      </c>
    </row>
    <row r="288" spans="1:65" s="13" customFormat="1" ht="11.25">
      <c r="B288" s="205"/>
      <c r="C288" s="206"/>
      <c r="D288" s="200" t="s">
        <v>141</v>
      </c>
      <c r="E288" s="207" t="s">
        <v>1</v>
      </c>
      <c r="F288" s="208" t="s">
        <v>149</v>
      </c>
      <c r="G288" s="206"/>
      <c r="H288" s="207" t="s">
        <v>1</v>
      </c>
      <c r="I288" s="209"/>
      <c r="J288" s="206"/>
      <c r="K288" s="206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141</v>
      </c>
      <c r="AU288" s="214" t="s">
        <v>86</v>
      </c>
      <c r="AV288" s="13" t="s">
        <v>84</v>
      </c>
      <c r="AW288" s="13" t="s">
        <v>32</v>
      </c>
      <c r="AX288" s="13" t="s">
        <v>76</v>
      </c>
      <c r="AY288" s="214" t="s">
        <v>131</v>
      </c>
    </row>
    <row r="289" spans="1:65" s="14" customFormat="1" ht="11.25">
      <c r="B289" s="215"/>
      <c r="C289" s="216"/>
      <c r="D289" s="200" t="s">
        <v>141</v>
      </c>
      <c r="E289" s="217" t="s">
        <v>1</v>
      </c>
      <c r="F289" s="218" t="s">
        <v>337</v>
      </c>
      <c r="G289" s="216"/>
      <c r="H289" s="219">
        <v>11.25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141</v>
      </c>
      <c r="AU289" s="225" t="s">
        <v>86</v>
      </c>
      <c r="AV289" s="14" t="s">
        <v>86</v>
      </c>
      <c r="AW289" s="14" t="s">
        <v>32</v>
      </c>
      <c r="AX289" s="14" t="s">
        <v>76</v>
      </c>
      <c r="AY289" s="225" t="s">
        <v>131</v>
      </c>
    </row>
    <row r="290" spans="1:65" s="13" customFormat="1" ht="11.25">
      <c r="B290" s="205"/>
      <c r="C290" s="206"/>
      <c r="D290" s="200" t="s">
        <v>141</v>
      </c>
      <c r="E290" s="207" t="s">
        <v>1</v>
      </c>
      <c r="F290" s="208" t="s">
        <v>151</v>
      </c>
      <c r="G290" s="206"/>
      <c r="H290" s="207" t="s">
        <v>1</v>
      </c>
      <c r="I290" s="209"/>
      <c r="J290" s="206"/>
      <c r="K290" s="206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141</v>
      </c>
      <c r="AU290" s="214" t="s">
        <v>86</v>
      </c>
      <c r="AV290" s="13" t="s">
        <v>84</v>
      </c>
      <c r="AW290" s="13" t="s">
        <v>32</v>
      </c>
      <c r="AX290" s="13" t="s">
        <v>76</v>
      </c>
      <c r="AY290" s="214" t="s">
        <v>131</v>
      </c>
    </row>
    <row r="291" spans="1:65" s="14" customFormat="1" ht="11.25">
      <c r="B291" s="215"/>
      <c r="C291" s="216"/>
      <c r="D291" s="200" t="s">
        <v>141</v>
      </c>
      <c r="E291" s="217" t="s">
        <v>1</v>
      </c>
      <c r="F291" s="218" t="s">
        <v>338</v>
      </c>
      <c r="G291" s="216"/>
      <c r="H291" s="219">
        <v>11.4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141</v>
      </c>
      <c r="AU291" s="225" t="s">
        <v>86</v>
      </c>
      <c r="AV291" s="14" t="s">
        <v>86</v>
      </c>
      <c r="AW291" s="14" t="s">
        <v>32</v>
      </c>
      <c r="AX291" s="14" t="s">
        <v>76</v>
      </c>
      <c r="AY291" s="225" t="s">
        <v>131</v>
      </c>
    </row>
    <row r="292" spans="1:65" s="13" customFormat="1" ht="11.25">
      <c r="B292" s="205"/>
      <c r="C292" s="206"/>
      <c r="D292" s="200" t="s">
        <v>141</v>
      </c>
      <c r="E292" s="207" t="s">
        <v>1</v>
      </c>
      <c r="F292" s="208" t="s">
        <v>192</v>
      </c>
      <c r="G292" s="206"/>
      <c r="H292" s="207" t="s">
        <v>1</v>
      </c>
      <c r="I292" s="209"/>
      <c r="J292" s="206"/>
      <c r="K292" s="206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141</v>
      </c>
      <c r="AU292" s="214" t="s">
        <v>86</v>
      </c>
      <c r="AV292" s="13" t="s">
        <v>84</v>
      </c>
      <c r="AW292" s="13" t="s">
        <v>32</v>
      </c>
      <c r="AX292" s="13" t="s">
        <v>76</v>
      </c>
      <c r="AY292" s="214" t="s">
        <v>131</v>
      </c>
    </row>
    <row r="293" spans="1:65" s="14" customFormat="1" ht="11.25">
      <c r="B293" s="215"/>
      <c r="C293" s="216"/>
      <c r="D293" s="200" t="s">
        <v>141</v>
      </c>
      <c r="E293" s="217" t="s">
        <v>1</v>
      </c>
      <c r="F293" s="218" t="s">
        <v>339</v>
      </c>
      <c r="G293" s="216"/>
      <c r="H293" s="219">
        <v>20.2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141</v>
      </c>
      <c r="AU293" s="225" t="s">
        <v>86</v>
      </c>
      <c r="AV293" s="14" t="s">
        <v>86</v>
      </c>
      <c r="AW293" s="14" t="s">
        <v>32</v>
      </c>
      <c r="AX293" s="14" t="s">
        <v>76</v>
      </c>
      <c r="AY293" s="225" t="s">
        <v>131</v>
      </c>
    </row>
    <row r="294" spans="1:65" s="15" customFormat="1" ht="11.25">
      <c r="B294" s="226"/>
      <c r="C294" s="227"/>
      <c r="D294" s="200" t="s">
        <v>141</v>
      </c>
      <c r="E294" s="228" t="s">
        <v>1</v>
      </c>
      <c r="F294" s="229" t="s">
        <v>144</v>
      </c>
      <c r="G294" s="227"/>
      <c r="H294" s="230">
        <v>42.85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AT294" s="236" t="s">
        <v>141</v>
      </c>
      <c r="AU294" s="236" t="s">
        <v>86</v>
      </c>
      <c r="AV294" s="15" t="s">
        <v>137</v>
      </c>
      <c r="AW294" s="15" t="s">
        <v>32</v>
      </c>
      <c r="AX294" s="15" t="s">
        <v>84</v>
      </c>
      <c r="AY294" s="236" t="s">
        <v>131</v>
      </c>
    </row>
    <row r="295" spans="1:65" s="2" customFormat="1" ht="16.5" customHeight="1">
      <c r="A295" s="34"/>
      <c r="B295" s="35"/>
      <c r="C295" s="237" t="s">
        <v>340</v>
      </c>
      <c r="D295" s="237" t="s">
        <v>217</v>
      </c>
      <c r="E295" s="238" t="s">
        <v>341</v>
      </c>
      <c r="F295" s="239" t="s">
        <v>342</v>
      </c>
      <c r="G295" s="240" t="s">
        <v>277</v>
      </c>
      <c r="H295" s="241">
        <v>43.279000000000003</v>
      </c>
      <c r="I295" s="242"/>
      <c r="J295" s="243">
        <f>ROUND(I295*H295,2)</f>
        <v>0</v>
      </c>
      <c r="K295" s="239" t="s">
        <v>136</v>
      </c>
      <c r="L295" s="244"/>
      <c r="M295" s="245" t="s">
        <v>1</v>
      </c>
      <c r="N295" s="246" t="s">
        <v>41</v>
      </c>
      <c r="O295" s="71"/>
      <c r="P295" s="196">
        <f>O295*H295</f>
        <v>0</v>
      </c>
      <c r="Q295" s="196">
        <v>0.6</v>
      </c>
      <c r="R295" s="196">
        <f>Q295*H295</f>
        <v>25.967400000000001</v>
      </c>
      <c r="S295" s="196">
        <v>0</v>
      </c>
      <c r="T295" s="19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8" t="s">
        <v>185</v>
      </c>
      <c r="AT295" s="198" t="s">
        <v>217</v>
      </c>
      <c r="AU295" s="198" t="s">
        <v>86</v>
      </c>
      <c r="AY295" s="17" t="s">
        <v>131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7" t="s">
        <v>84</v>
      </c>
      <c r="BK295" s="199">
        <f>ROUND(I295*H295,2)</f>
        <v>0</v>
      </c>
      <c r="BL295" s="17" t="s">
        <v>137</v>
      </c>
      <c r="BM295" s="198" t="s">
        <v>343</v>
      </c>
    </row>
    <row r="296" spans="1:65" s="14" customFormat="1" ht="11.25">
      <c r="B296" s="215"/>
      <c r="C296" s="216"/>
      <c r="D296" s="200" t="s">
        <v>141</v>
      </c>
      <c r="E296" s="216"/>
      <c r="F296" s="218" t="s">
        <v>344</v>
      </c>
      <c r="G296" s="216"/>
      <c r="H296" s="219">
        <v>43.279000000000003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141</v>
      </c>
      <c r="AU296" s="225" t="s">
        <v>86</v>
      </c>
      <c r="AV296" s="14" t="s">
        <v>86</v>
      </c>
      <c r="AW296" s="14" t="s">
        <v>4</v>
      </c>
      <c r="AX296" s="14" t="s">
        <v>84</v>
      </c>
      <c r="AY296" s="225" t="s">
        <v>131</v>
      </c>
    </row>
    <row r="297" spans="1:65" s="2" customFormat="1" ht="24.2" customHeight="1">
      <c r="A297" s="34"/>
      <c r="B297" s="35"/>
      <c r="C297" s="187" t="s">
        <v>345</v>
      </c>
      <c r="D297" s="187" t="s">
        <v>133</v>
      </c>
      <c r="E297" s="188" t="s">
        <v>346</v>
      </c>
      <c r="F297" s="189" t="s">
        <v>347</v>
      </c>
      <c r="G297" s="190" t="s">
        <v>288</v>
      </c>
      <c r="H297" s="191">
        <v>10</v>
      </c>
      <c r="I297" s="192"/>
      <c r="J297" s="193">
        <f>ROUND(I297*H297,2)</f>
        <v>0</v>
      </c>
      <c r="K297" s="189" t="s">
        <v>136</v>
      </c>
      <c r="L297" s="39"/>
      <c r="M297" s="194" t="s">
        <v>1</v>
      </c>
      <c r="N297" s="195" t="s">
        <v>41</v>
      </c>
      <c r="O297" s="71"/>
      <c r="P297" s="196">
        <f>O297*H297</f>
        <v>0</v>
      </c>
      <c r="Q297" s="196">
        <v>16.75142</v>
      </c>
      <c r="R297" s="196">
        <f>Q297*H297</f>
        <v>167.51419999999999</v>
      </c>
      <c r="S297" s="196">
        <v>0</v>
      </c>
      <c r="T297" s="19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8" t="s">
        <v>137</v>
      </c>
      <c r="AT297" s="198" t="s">
        <v>133</v>
      </c>
      <c r="AU297" s="198" t="s">
        <v>86</v>
      </c>
      <c r="AY297" s="17" t="s">
        <v>131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7" t="s">
        <v>84</v>
      </c>
      <c r="BK297" s="199">
        <f>ROUND(I297*H297,2)</f>
        <v>0</v>
      </c>
      <c r="BL297" s="17" t="s">
        <v>137</v>
      </c>
      <c r="BM297" s="198" t="s">
        <v>348</v>
      </c>
    </row>
    <row r="298" spans="1:65" s="13" customFormat="1" ht="11.25">
      <c r="B298" s="205"/>
      <c r="C298" s="206"/>
      <c r="D298" s="200" t="s">
        <v>141</v>
      </c>
      <c r="E298" s="207" t="s">
        <v>1</v>
      </c>
      <c r="F298" s="208" t="s">
        <v>149</v>
      </c>
      <c r="G298" s="206"/>
      <c r="H298" s="207" t="s">
        <v>1</v>
      </c>
      <c r="I298" s="209"/>
      <c r="J298" s="206"/>
      <c r="K298" s="206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141</v>
      </c>
      <c r="AU298" s="214" t="s">
        <v>86</v>
      </c>
      <c r="AV298" s="13" t="s">
        <v>84</v>
      </c>
      <c r="AW298" s="13" t="s">
        <v>32</v>
      </c>
      <c r="AX298" s="13" t="s">
        <v>76</v>
      </c>
      <c r="AY298" s="214" t="s">
        <v>131</v>
      </c>
    </row>
    <row r="299" spans="1:65" s="14" customFormat="1" ht="11.25">
      <c r="B299" s="215"/>
      <c r="C299" s="216"/>
      <c r="D299" s="200" t="s">
        <v>141</v>
      </c>
      <c r="E299" s="217" t="s">
        <v>1</v>
      </c>
      <c r="F299" s="218" t="s">
        <v>86</v>
      </c>
      <c r="G299" s="216"/>
      <c r="H299" s="219">
        <v>2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141</v>
      </c>
      <c r="AU299" s="225" t="s">
        <v>86</v>
      </c>
      <c r="AV299" s="14" t="s">
        <v>86</v>
      </c>
      <c r="AW299" s="14" t="s">
        <v>32</v>
      </c>
      <c r="AX299" s="14" t="s">
        <v>76</v>
      </c>
      <c r="AY299" s="225" t="s">
        <v>131</v>
      </c>
    </row>
    <row r="300" spans="1:65" s="13" customFormat="1" ht="11.25">
      <c r="B300" s="205"/>
      <c r="C300" s="206"/>
      <c r="D300" s="200" t="s">
        <v>141</v>
      </c>
      <c r="E300" s="207" t="s">
        <v>1</v>
      </c>
      <c r="F300" s="208" t="s">
        <v>349</v>
      </c>
      <c r="G300" s="206"/>
      <c r="H300" s="207" t="s">
        <v>1</v>
      </c>
      <c r="I300" s="209"/>
      <c r="J300" s="206"/>
      <c r="K300" s="206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141</v>
      </c>
      <c r="AU300" s="214" t="s">
        <v>86</v>
      </c>
      <c r="AV300" s="13" t="s">
        <v>84</v>
      </c>
      <c r="AW300" s="13" t="s">
        <v>32</v>
      </c>
      <c r="AX300" s="13" t="s">
        <v>76</v>
      </c>
      <c r="AY300" s="214" t="s">
        <v>131</v>
      </c>
    </row>
    <row r="301" spans="1:65" s="14" customFormat="1" ht="11.25">
      <c r="B301" s="215"/>
      <c r="C301" s="216"/>
      <c r="D301" s="200" t="s">
        <v>141</v>
      </c>
      <c r="E301" s="217" t="s">
        <v>1</v>
      </c>
      <c r="F301" s="218" t="s">
        <v>86</v>
      </c>
      <c r="G301" s="216"/>
      <c r="H301" s="219">
        <v>2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141</v>
      </c>
      <c r="AU301" s="225" t="s">
        <v>86</v>
      </c>
      <c r="AV301" s="14" t="s">
        <v>86</v>
      </c>
      <c r="AW301" s="14" t="s">
        <v>32</v>
      </c>
      <c r="AX301" s="14" t="s">
        <v>76</v>
      </c>
      <c r="AY301" s="225" t="s">
        <v>131</v>
      </c>
    </row>
    <row r="302" spans="1:65" s="13" customFormat="1" ht="11.25">
      <c r="B302" s="205"/>
      <c r="C302" s="206"/>
      <c r="D302" s="200" t="s">
        <v>141</v>
      </c>
      <c r="E302" s="207" t="s">
        <v>1</v>
      </c>
      <c r="F302" s="208" t="s">
        <v>151</v>
      </c>
      <c r="G302" s="206"/>
      <c r="H302" s="207" t="s">
        <v>1</v>
      </c>
      <c r="I302" s="209"/>
      <c r="J302" s="206"/>
      <c r="K302" s="206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141</v>
      </c>
      <c r="AU302" s="214" t="s">
        <v>86</v>
      </c>
      <c r="AV302" s="13" t="s">
        <v>84</v>
      </c>
      <c r="AW302" s="13" t="s">
        <v>32</v>
      </c>
      <c r="AX302" s="13" t="s">
        <v>76</v>
      </c>
      <c r="AY302" s="214" t="s">
        <v>131</v>
      </c>
    </row>
    <row r="303" spans="1:65" s="14" customFormat="1" ht="11.25">
      <c r="B303" s="215"/>
      <c r="C303" s="216"/>
      <c r="D303" s="200" t="s">
        <v>141</v>
      </c>
      <c r="E303" s="217" t="s">
        <v>1</v>
      </c>
      <c r="F303" s="218" t="s">
        <v>86</v>
      </c>
      <c r="G303" s="216"/>
      <c r="H303" s="219">
        <v>2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141</v>
      </c>
      <c r="AU303" s="225" t="s">
        <v>86</v>
      </c>
      <c r="AV303" s="14" t="s">
        <v>86</v>
      </c>
      <c r="AW303" s="14" t="s">
        <v>32</v>
      </c>
      <c r="AX303" s="14" t="s">
        <v>76</v>
      </c>
      <c r="AY303" s="225" t="s">
        <v>131</v>
      </c>
    </row>
    <row r="304" spans="1:65" s="13" customFormat="1" ht="11.25">
      <c r="B304" s="205"/>
      <c r="C304" s="206"/>
      <c r="D304" s="200" t="s">
        <v>141</v>
      </c>
      <c r="E304" s="207" t="s">
        <v>1</v>
      </c>
      <c r="F304" s="208" t="s">
        <v>192</v>
      </c>
      <c r="G304" s="206"/>
      <c r="H304" s="207" t="s">
        <v>1</v>
      </c>
      <c r="I304" s="209"/>
      <c r="J304" s="206"/>
      <c r="K304" s="206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141</v>
      </c>
      <c r="AU304" s="214" t="s">
        <v>86</v>
      </c>
      <c r="AV304" s="13" t="s">
        <v>84</v>
      </c>
      <c r="AW304" s="13" t="s">
        <v>32</v>
      </c>
      <c r="AX304" s="13" t="s">
        <v>76</v>
      </c>
      <c r="AY304" s="214" t="s">
        <v>131</v>
      </c>
    </row>
    <row r="305" spans="1:65" s="14" customFormat="1" ht="11.25">
      <c r="B305" s="215"/>
      <c r="C305" s="216"/>
      <c r="D305" s="200" t="s">
        <v>141</v>
      </c>
      <c r="E305" s="217" t="s">
        <v>1</v>
      </c>
      <c r="F305" s="218" t="s">
        <v>350</v>
      </c>
      <c r="G305" s="216"/>
      <c r="H305" s="219">
        <v>4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141</v>
      </c>
      <c r="AU305" s="225" t="s">
        <v>86</v>
      </c>
      <c r="AV305" s="14" t="s">
        <v>86</v>
      </c>
      <c r="AW305" s="14" t="s">
        <v>32</v>
      </c>
      <c r="AX305" s="14" t="s">
        <v>76</v>
      </c>
      <c r="AY305" s="225" t="s">
        <v>131</v>
      </c>
    </row>
    <row r="306" spans="1:65" s="15" customFormat="1" ht="11.25">
      <c r="B306" s="226"/>
      <c r="C306" s="227"/>
      <c r="D306" s="200" t="s">
        <v>141</v>
      </c>
      <c r="E306" s="228" t="s">
        <v>1</v>
      </c>
      <c r="F306" s="229" t="s">
        <v>144</v>
      </c>
      <c r="G306" s="227"/>
      <c r="H306" s="230">
        <v>10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141</v>
      </c>
      <c r="AU306" s="236" t="s">
        <v>86</v>
      </c>
      <c r="AV306" s="15" t="s">
        <v>137</v>
      </c>
      <c r="AW306" s="15" t="s">
        <v>32</v>
      </c>
      <c r="AX306" s="15" t="s">
        <v>84</v>
      </c>
      <c r="AY306" s="236" t="s">
        <v>131</v>
      </c>
    </row>
    <row r="307" spans="1:65" s="2" customFormat="1" ht="24.2" customHeight="1">
      <c r="A307" s="34"/>
      <c r="B307" s="35"/>
      <c r="C307" s="187" t="s">
        <v>351</v>
      </c>
      <c r="D307" s="187" t="s">
        <v>133</v>
      </c>
      <c r="E307" s="188" t="s">
        <v>352</v>
      </c>
      <c r="F307" s="189" t="s">
        <v>353</v>
      </c>
      <c r="G307" s="190" t="s">
        <v>277</v>
      </c>
      <c r="H307" s="191">
        <v>13</v>
      </c>
      <c r="I307" s="192"/>
      <c r="J307" s="193">
        <f>ROUND(I307*H307,2)</f>
        <v>0</v>
      </c>
      <c r="K307" s="189" t="s">
        <v>136</v>
      </c>
      <c r="L307" s="39"/>
      <c r="M307" s="194" t="s">
        <v>1</v>
      </c>
      <c r="N307" s="195" t="s">
        <v>41</v>
      </c>
      <c r="O307" s="71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8" t="s">
        <v>137</v>
      </c>
      <c r="AT307" s="198" t="s">
        <v>133</v>
      </c>
      <c r="AU307" s="198" t="s">
        <v>86</v>
      </c>
      <c r="AY307" s="17" t="s">
        <v>131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7" t="s">
        <v>84</v>
      </c>
      <c r="BK307" s="199">
        <f>ROUND(I307*H307,2)</f>
        <v>0</v>
      </c>
      <c r="BL307" s="17" t="s">
        <v>137</v>
      </c>
      <c r="BM307" s="198" t="s">
        <v>354</v>
      </c>
    </row>
    <row r="308" spans="1:65" s="14" customFormat="1" ht="11.25">
      <c r="B308" s="215"/>
      <c r="C308" s="216"/>
      <c r="D308" s="200" t="s">
        <v>141</v>
      </c>
      <c r="E308" s="217" t="s">
        <v>1</v>
      </c>
      <c r="F308" s="218" t="s">
        <v>216</v>
      </c>
      <c r="G308" s="216"/>
      <c r="H308" s="219">
        <v>13</v>
      </c>
      <c r="I308" s="220"/>
      <c r="J308" s="216"/>
      <c r="K308" s="216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141</v>
      </c>
      <c r="AU308" s="225" t="s">
        <v>86</v>
      </c>
      <c r="AV308" s="14" t="s">
        <v>86</v>
      </c>
      <c r="AW308" s="14" t="s">
        <v>32</v>
      </c>
      <c r="AX308" s="14" t="s">
        <v>76</v>
      </c>
      <c r="AY308" s="225" t="s">
        <v>131</v>
      </c>
    </row>
    <row r="309" spans="1:65" s="15" customFormat="1" ht="11.25">
      <c r="B309" s="226"/>
      <c r="C309" s="227"/>
      <c r="D309" s="200" t="s">
        <v>141</v>
      </c>
      <c r="E309" s="228" t="s">
        <v>1</v>
      </c>
      <c r="F309" s="229" t="s">
        <v>144</v>
      </c>
      <c r="G309" s="227"/>
      <c r="H309" s="230">
        <v>13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141</v>
      </c>
      <c r="AU309" s="236" t="s">
        <v>86</v>
      </c>
      <c r="AV309" s="15" t="s">
        <v>137</v>
      </c>
      <c r="AW309" s="15" t="s">
        <v>32</v>
      </c>
      <c r="AX309" s="15" t="s">
        <v>84</v>
      </c>
      <c r="AY309" s="236" t="s">
        <v>131</v>
      </c>
    </row>
    <row r="310" spans="1:65" s="2" customFormat="1" ht="62.65" customHeight="1">
      <c r="A310" s="34"/>
      <c r="B310" s="35"/>
      <c r="C310" s="187" t="s">
        <v>292</v>
      </c>
      <c r="D310" s="187" t="s">
        <v>133</v>
      </c>
      <c r="E310" s="188" t="s">
        <v>355</v>
      </c>
      <c r="F310" s="189" t="s">
        <v>356</v>
      </c>
      <c r="G310" s="190" t="s">
        <v>277</v>
      </c>
      <c r="H310" s="191">
        <v>13</v>
      </c>
      <c r="I310" s="192"/>
      <c r="J310" s="193">
        <f>ROUND(I310*H310,2)</f>
        <v>0</v>
      </c>
      <c r="K310" s="189" t="s">
        <v>136</v>
      </c>
      <c r="L310" s="39"/>
      <c r="M310" s="194" t="s">
        <v>1</v>
      </c>
      <c r="N310" s="195" t="s">
        <v>41</v>
      </c>
      <c r="O310" s="71"/>
      <c r="P310" s="196">
        <f>O310*H310</f>
        <v>0</v>
      </c>
      <c r="Q310" s="196">
        <v>6.0999999999999997E-4</v>
      </c>
      <c r="R310" s="196">
        <f>Q310*H310</f>
        <v>7.9299999999999995E-3</v>
      </c>
      <c r="S310" s="196">
        <v>0</v>
      </c>
      <c r="T310" s="19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8" t="s">
        <v>137</v>
      </c>
      <c r="AT310" s="198" t="s">
        <v>133</v>
      </c>
      <c r="AU310" s="198" t="s">
        <v>86</v>
      </c>
      <c r="AY310" s="17" t="s">
        <v>131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7" t="s">
        <v>84</v>
      </c>
      <c r="BK310" s="199">
        <f>ROUND(I310*H310,2)</f>
        <v>0</v>
      </c>
      <c r="BL310" s="17" t="s">
        <v>137</v>
      </c>
      <c r="BM310" s="198" t="s">
        <v>357</v>
      </c>
    </row>
    <row r="311" spans="1:65" s="14" customFormat="1" ht="11.25">
      <c r="B311" s="215"/>
      <c r="C311" s="216"/>
      <c r="D311" s="200" t="s">
        <v>141</v>
      </c>
      <c r="E311" s="217" t="s">
        <v>1</v>
      </c>
      <c r="F311" s="218" t="s">
        <v>216</v>
      </c>
      <c r="G311" s="216"/>
      <c r="H311" s="219">
        <v>13</v>
      </c>
      <c r="I311" s="220"/>
      <c r="J311" s="216"/>
      <c r="K311" s="216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141</v>
      </c>
      <c r="AU311" s="225" t="s">
        <v>86</v>
      </c>
      <c r="AV311" s="14" t="s">
        <v>86</v>
      </c>
      <c r="AW311" s="14" t="s">
        <v>32</v>
      </c>
      <c r="AX311" s="14" t="s">
        <v>76</v>
      </c>
      <c r="AY311" s="225" t="s">
        <v>131</v>
      </c>
    </row>
    <row r="312" spans="1:65" s="15" customFormat="1" ht="11.25">
      <c r="B312" s="226"/>
      <c r="C312" s="227"/>
      <c r="D312" s="200" t="s">
        <v>141</v>
      </c>
      <c r="E312" s="228" t="s">
        <v>1</v>
      </c>
      <c r="F312" s="229" t="s">
        <v>144</v>
      </c>
      <c r="G312" s="227"/>
      <c r="H312" s="230">
        <v>13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AT312" s="236" t="s">
        <v>141</v>
      </c>
      <c r="AU312" s="236" t="s">
        <v>86</v>
      </c>
      <c r="AV312" s="15" t="s">
        <v>137</v>
      </c>
      <c r="AW312" s="15" t="s">
        <v>32</v>
      </c>
      <c r="AX312" s="15" t="s">
        <v>84</v>
      </c>
      <c r="AY312" s="236" t="s">
        <v>131</v>
      </c>
    </row>
    <row r="313" spans="1:65" s="12" customFormat="1" ht="22.9" customHeight="1">
      <c r="B313" s="171"/>
      <c r="C313" s="172"/>
      <c r="D313" s="173" t="s">
        <v>75</v>
      </c>
      <c r="E313" s="185" t="s">
        <v>358</v>
      </c>
      <c r="F313" s="185" t="s">
        <v>359</v>
      </c>
      <c r="G313" s="172"/>
      <c r="H313" s="172"/>
      <c r="I313" s="175"/>
      <c r="J313" s="186">
        <f>BK313</f>
        <v>0</v>
      </c>
      <c r="K313" s="172"/>
      <c r="L313" s="177"/>
      <c r="M313" s="178"/>
      <c r="N313" s="179"/>
      <c r="O313" s="179"/>
      <c r="P313" s="180">
        <f>SUM(P314:P344)</f>
        <v>0</v>
      </c>
      <c r="Q313" s="179"/>
      <c r="R313" s="180">
        <f>SUM(R314:R344)</f>
        <v>0</v>
      </c>
      <c r="S313" s="179"/>
      <c r="T313" s="181">
        <f>SUM(T314:T344)</f>
        <v>0</v>
      </c>
      <c r="AR313" s="182" t="s">
        <v>84</v>
      </c>
      <c r="AT313" s="183" t="s">
        <v>75</v>
      </c>
      <c r="AU313" s="183" t="s">
        <v>84</v>
      </c>
      <c r="AY313" s="182" t="s">
        <v>131</v>
      </c>
      <c r="BK313" s="184">
        <f>SUM(BK314:BK344)</f>
        <v>0</v>
      </c>
    </row>
    <row r="314" spans="1:65" s="2" customFormat="1" ht="33" customHeight="1">
      <c r="A314" s="34"/>
      <c r="B314" s="35"/>
      <c r="C314" s="187" t="s">
        <v>360</v>
      </c>
      <c r="D314" s="187" t="s">
        <v>133</v>
      </c>
      <c r="E314" s="188" t="s">
        <v>361</v>
      </c>
      <c r="F314" s="189" t="s">
        <v>362</v>
      </c>
      <c r="G314" s="190" t="s">
        <v>220</v>
      </c>
      <c r="H314" s="191">
        <v>620.43200000000002</v>
      </c>
      <c r="I314" s="192"/>
      <c r="J314" s="193">
        <f>ROUND(I314*H314,2)</f>
        <v>0</v>
      </c>
      <c r="K314" s="189" t="s">
        <v>1</v>
      </c>
      <c r="L314" s="39"/>
      <c r="M314" s="194" t="s">
        <v>1</v>
      </c>
      <c r="N314" s="195" t="s">
        <v>41</v>
      </c>
      <c r="O314" s="71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8" t="s">
        <v>137</v>
      </c>
      <c r="AT314" s="198" t="s">
        <v>133</v>
      </c>
      <c r="AU314" s="198" t="s">
        <v>86</v>
      </c>
      <c r="AY314" s="17" t="s">
        <v>131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7" t="s">
        <v>84</v>
      </c>
      <c r="BK314" s="199">
        <f>ROUND(I314*H314,2)</f>
        <v>0</v>
      </c>
      <c r="BL314" s="17" t="s">
        <v>137</v>
      </c>
      <c r="BM314" s="198" t="s">
        <v>363</v>
      </c>
    </row>
    <row r="315" spans="1:65" s="2" customFormat="1" ht="29.25">
      <c r="A315" s="34"/>
      <c r="B315" s="35"/>
      <c r="C315" s="36"/>
      <c r="D315" s="200" t="s">
        <v>139</v>
      </c>
      <c r="E315" s="36"/>
      <c r="F315" s="201" t="s">
        <v>364</v>
      </c>
      <c r="G315" s="36"/>
      <c r="H315" s="36"/>
      <c r="I315" s="202"/>
      <c r="J315" s="36"/>
      <c r="K315" s="36"/>
      <c r="L315" s="39"/>
      <c r="M315" s="203"/>
      <c r="N315" s="204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139</v>
      </c>
      <c r="AU315" s="17" t="s">
        <v>86</v>
      </c>
    </row>
    <row r="316" spans="1:65" s="13" customFormat="1" ht="11.25">
      <c r="B316" s="205"/>
      <c r="C316" s="206"/>
      <c r="D316" s="200" t="s">
        <v>141</v>
      </c>
      <c r="E316" s="207" t="s">
        <v>1</v>
      </c>
      <c r="F316" s="208" t="s">
        <v>365</v>
      </c>
      <c r="G316" s="206"/>
      <c r="H316" s="207" t="s">
        <v>1</v>
      </c>
      <c r="I316" s="209"/>
      <c r="J316" s="206"/>
      <c r="K316" s="206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141</v>
      </c>
      <c r="AU316" s="214" t="s">
        <v>86</v>
      </c>
      <c r="AV316" s="13" t="s">
        <v>84</v>
      </c>
      <c r="AW316" s="13" t="s">
        <v>32</v>
      </c>
      <c r="AX316" s="13" t="s">
        <v>76</v>
      </c>
      <c r="AY316" s="214" t="s">
        <v>131</v>
      </c>
    </row>
    <row r="317" spans="1:65" s="14" customFormat="1" ht="11.25">
      <c r="B317" s="215"/>
      <c r="C317" s="216"/>
      <c r="D317" s="200" t="s">
        <v>141</v>
      </c>
      <c r="E317" s="217" t="s">
        <v>1</v>
      </c>
      <c r="F317" s="218" t="s">
        <v>366</v>
      </c>
      <c r="G317" s="216"/>
      <c r="H317" s="219">
        <v>137.59200000000001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141</v>
      </c>
      <c r="AU317" s="225" t="s">
        <v>86</v>
      </c>
      <c r="AV317" s="14" t="s">
        <v>86</v>
      </c>
      <c r="AW317" s="14" t="s">
        <v>32</v>
      </c>
      <c r="AX317" s="14" t="s">
        <v>76</v>
      </c>
      <c r="AY317" s="225" t="s">
        <v>131</v>
      </c>
    </row>
    <row r="318" spans="1:65" s="13" customFormat="1" ht="11.25">
      <c r="B318" s="205"/>
      <c r="C318" s="206"/>
      <c r="D318" s="200" t="s">
        <v>141</v>
      </c>
      <c r="E318" s="207" t="s">
        <v>1</v>
      </c>
      <c r="F318" s="208" t="s">
        <v>279</v>
      </c>
      <c r="G318" s="206"/>
      <c r="H318" s="207" t="s">
        <v>1</v>
      </c>
      <c r="I318" s="209"/>
      <c r="J318" s="206"/>
      <c r="K318" s="206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141</v>
      </c>
      <c r="AU318" s="214" t="s">
        <v>86</v>
      </c>
      <c r="AV318" s="13" t="s">
        <v>84</v>
      </c>
      <c r="AW318" s="13" t="s">
        <v>32</v>
      </c>
      <c r="AX318" s="13" t="s">
        <v>76</v>
      </c>
      <c r="AY318" s="214" t="s">
        <v>131</v>
      </c>
    </row>
    <row r="319" spans="1:65" s="14" customFormat="1" ht="11.25">
      <c r="B319" s="215"/>
      <c r="C319" s="216"/>
      <c r="D319" s="200" t="s">
        <v>141</v>
      </c>
      <c r="E319" s="217" t="s">
        <v>1</v>
      </c>
      <c r="F319" s="218" t="s">
        <v>367</v>
      </c>
      <c r="G319" s="216"/>
      <c r="H319" s="219">
        <v>380.24</v>
      </c>
      <c r="I319" s="220"/>
      <c r="J319" s="216"/>
      <c r="K319" s="216"/>
      <c r="L319" s="221"/>
      <c r="M319" s="222"/>
      <c r="N319" s="223"/>
      <c r="O319" s="223"/>
      <c r="P319" s="223"/>
      <c r="Q319" s="223"/>
      <c r="R319" s="223"/>
      <c r="S319" s="223"/>
      <c r="T319" s="224"/>
      <c r="AT319" s="225" t="s">
        <v>141</v>
      </c>
      <c r="AU319" s="225" t="s">
        <v>86</v>
      </c>
      <c r="AV319" s="14" t="s">
        <v>86</v>
      </c>
      <c r="AW319" s="14" t="s">
        <v>32</v>
      </c>
      <c r="AX319" s="14" t="s">
        <v>76</v>
      </c>
      <c r="AY319" s="225" t="s">
        <v>131</v>
      </c>
    </row>
    <row r="320" spans="1:65" s="13" customFormat="1" ht="11.25">
      <c r="B320" s="205"/>
      <c r="C320" s="206"/>
      <c r="D320" s="200" t="s">
        <v>141</v>
      </c>
      <c r="E320" s="207" t="s">
        <v>1</v>
      </c>
      <c r="F320" s="208" t="s">
        <v>368</v>
      </c>
      <c r="G320" s="206"/>
      <c r="H320" s="207" t="s">
        <v>1</v>
      </c>
      <c r="I320" s="209"/>
      <c r="J320" s="206"/>
      <c r="K320" s="206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141</v>
      </c>
      <c r="AU320" s="214" t="s">
        <v>86</v>
      </c>
      <c r="AV320" s="13" t="s">
        <v>84</v>
      </c>
      <c r="AW320" s="13" t="s">
        <v>32</v>
      </c>
      <c r="AX320" s="13" t="s">
        <v>76</v>
      </c>
      <c r="AY320" s="214" t="s">
        <v>131</v>
      </c>
    </row>
    <row r="321" spans="1:65" s="14" customFormat="1" ht="11.25">
      <c r="B321" s="215"/>
      <c r="C321" s="216"/>
      <c r="D321" s="200" t="s">
        <v>141</v>
      </c>
      <c r="E321" s="217" t="s">
        <v>1</v>
      </c>
      <c r="F321" s="218" t="s">
        <v>369</v>
      </c>
      <c r="G321" s="216"/>
      <c r="H321" s="219">
        <v>33.6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141</v>
      </c>
      <c r="AU321" s="225" t="s">
        <v>86</v>
      </c>
      <c r="AV321" s="14" t="s">
        <v>86</v>
      </c>
      <c r="AW321" s="14" t="s">
        <v>32</v>
      </c>
      <c r="AX321" s="14" t="s">
        <v>76</v>
      </c>
      <c r="AY321" s="225" t="s">
        <v>131</v>
      </c>
    </row>
    <row r="322" spans="1:65" s="13" customFormat="1" ht="11.25">
      <c r="B322" s="205"/>
      <c r="C322" s="206"/>
      <c r="D322" s="200" t="s">
        <v>141</v>
      </c>
      <c r="E322" s="207" t="s">
        <v>1</v>
      </c>
      <c r="F322" s="208" t="s">
        <v>370</v>
      </c>
      <c r="G322" s="206"/>
      <c r="H322" s="207" t="s">
        <v>1</v>
      </c>
      <c r="I322" s="209"/>
      <c r="J322" s="206"/>
      <c r="K322" s="206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141</v>
      </c>
      <c r="AU322" s="214" t="s">
        <v>86</v>
      </c>
      <c r="AV322" s="13" t="s">
        <v>84</v>
      </c>
      <c r="AW322" s="13" t="s">
        <v>32</v>
      </c>
      <c r="AX322" s="13" t="s">
        <v>76</v>
      </c>
      <c r="AY322" s="214" t="s">
        <v>131</v>
      </c>
    </row>
    <row r="323" spans="1:65" s="14" customFormat="1" ht="11.25">
      <c r="B323" s="215"/>
      <c r="C323" s="216"/>
      <c r="D323" s="200" t="s">
        <v>141</v>
      </c>
      <c r="E323" s="217" t="s">
        <v>1</v>
      </c>
      <c r="F323" s="218" t="s">
        <v>371</v>
      </c>
      <c r="G323" s="216"/>
      <c r="H323" s="219">
        <v>55.2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141</v>
      </c>
      <c r="AU323" s="225" t="s">
        <v>86</v>
      </c>
      <c r="AV323" s="14" t="s">
        <v>86</v>
      </c>
      <c r="AW323" s="14" t="s">
        <v>32</v>
      </c>
      <c r="AX323" s="14" t="s">
        <v>76</v>
      </c>
      <c r="AY323" s="225" t="s">
        <v>131</v>
      </c>
    </row>
    <row r="324" spans="1:65" s="13" customFormat="1" ht="11.25">
      <c r="B324" s="205"/>
      <c r="C324" s="206"/>
      <c r="D324" s="200" t="s">
        <v>141</v>
      </c>
      <c r="E324" s="207" t="s">
        <v>1</v>
      </c>
      <c r="F324" s="208" t="s">
        <v>372</v>
      </c>
      <c r="G324" s="206"/>
      <c r="H324" s="207" t="s">
        <v>1</v>
      </c>
      <c r="I324" s="209"/>
      <c r="J324" s="206"/>
      <c r="K324" s="206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141</v>
      </c>
      <c r="AU324" s="214" t="s">
        <v>86</v>
      </c>
      <c r="AV324" s="13" t="s">
        <v>84</v>
      </c>
      <c r="AW324" s="13" t="s">
        <v>32</v>
      </c>
      <c r="AX324" s="13" t="s">
        <v>76</v>
      </c>
      <c r="AY324" s="214" t="s">
        <v>131</v>
      </c>
    </row>
    <row r="325" spans="1:65" s="14" customFormat="1" ht="11.25">
      <c r="B325" s="215"/>
      <c r="C325" s="216"/>
      <c r="D325" s="200" t="s">
        <v>141</v>
      </c>
      <c r="E325" s="217" t="s">
        <v>1</v>
      </c>
      <c r="F325" s="218" t="s">
        <v>373</v>
      </c>
      <c r="G325" s="216"/>
      <c r="H325" s="219">
        <v>13.8</v>
      </c>
      <c r="I325" s="220"/>
      <c r="J325" s="216"/>
      <c r="K325" s="216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141</v>
      </c>
      <c r="AU325" s="225" t="s">
        <v>86</v>
      </c>
      <c r="AV325" s="14" t="s">
        <v>86</v>
      </c>
      <c r="AW325" s="14" t="s">
        <v>32</v>
      </c>
      <c r="AX325" s="14" t="s">
        <v>76</v>
      </c>
      <c r="AY325" s="225" t="s">
        <v>131</v>
      </c>
    </row>
    <row r="326" spans="1:65" s="15" customFormat="1" ht="11.25">
      <c r="B326" s="226"/>
      <c r="C326" s="227"/>
      <c r="D326" s="200" t="s">
        <v>141</v>
      </c>
      <c r="E326" s="228" t="s">
        <v>1</v>
      </c>
      <c r="F326" s="229" t="s">
        <v>144</v>
      </c>
      <c r="G326" s="227"/>
      <c r="H326" s="230">
        <v>620.43200000000002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AT326" s="236" t="s">
        <v>141</v>
      </c>
      <c r="AU326" s="236" t="s">
        <v>86</v>
      </c>
      <c r="AV326" s="15" t="s">
        <v>137</v>
      </c>
      <c r="AW326" s="15" t="s">
        <v>32</v>
      </c>
      <c r="AX326" s="15" t="s">
        <v>84</v>
      </c>
      <c r="AY326" s="236" t="s">
        <v>131</v>
      </c>
    </row>
    <row r="327" spans="1:65" s="2" customFormat="1" ht="44.25" customHeight="1">
      <c r="A327" s="34"/>
      <c r="B327" s="35"/>
      <c r="C327" s="187" t="s">
        <v>374</v>
      </c>
      <c r="D327" s="187" t="s">
        <v>133</v>
      </c>
      <c r="E327" s="188" t="s">
        <v>375</v>
      </c>
      <c r="F327" s="189" t="s">
        <v>376</v>
      </c>
      <c r="G327" s="190" t="s">
        <v>220</v>
      </c>
      <c r="H327" s="191">
        <v>694.20500000000004</v>
      </c>
      <c r="I327" s="192"/>
      <c r="J327" s="193">
        <f>ROUND(I327*H327,2)</f>
        <v>0</v>
      </c>
      <c r="K327" s="189" t="s">
        <v>136</v>
      </c>
      <c r="L327" s="39"/>
      <c r="M327" s="194" t="s">
        <v>1</v>
      </c>
      <c r="N327" s="195" t="s">
        <v>41</v>
      </c>
      <c r="O327" s="71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8" t="s">
        <v>137</v>
      </c>
      <c r="AT327" s="198" t="s">
        <v>133</v>
      </c>
      <c r="AU327" s="198" t="s">
        <v>86</v>
      </c>
      <c r="AY327" s="17" t="s">
        <v>131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7" t="s">
        <v>84</v>
      </c>
      <c r="BK327" s="199">
        <f>ROUND(I327*H327,2)</f>
        <v>0</v>
      </c>
      <c r="BL327" s="17" t="s">
        <v>137</v>
      </c>
      <c r="BM327" s="198" t="s">
        <v>377</v>
      </c>
    </row>
    <row r="328" spans="1:65" s="2" customFormat="1" ht="29.25">
      <c r="A328" s="34"/>
      <c r="B328" s="35"/>
      <c r="C328" s="36"/>
      <c r="D328" s="200" t="s">
        <v>139</v>
      </c>
      <c r="E328" s="36"/>
      <c r="F328" s="201" t="s">
        <v>378</v>
      </c>
      <c r="G328" s="36"/>
      <c r="H328" s="36"/>
      <c r="I328" s="202"/>
      <c r="J328" s="36"/>
      <c r="K328" s="36"/>
      <c r="L328" s="39"/>
      <c r="M328" s="203"/>
      <c r="N328" s="204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139</v>
      </c>
      <c r="AU328" s="17" t="s">
        <v>86</v>
      </c>
    </row>
    <row r="329" spans="1:65" s="13" customFormat="1" ht="11.25">
      <c r="B329" s="205"/>
      <c r="C329" s="206"/>
      <c r="D329" s="200" t="s">
        <v>141</v>
      </c>
      <c r="E329" s="207" t="s">
        <v>1</v>
      </c>
      <c r="F329" s="208" t="s">
        <v>379</v>
      </c>
      <c r="G329" s="206"/>
      <c r="H329" s="207" t="s">
        <v>1</v>
      </c>
      <c r="I329" s="209"/>
      <c r="J329" s="206"/>
      <c r="K329" s="206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141</v>
      </c>
      <c r="AU329" s="214" t="s">
        <v>86</v>
      </c>
      <c r="AV329" s="13" t="s">
        <v>84</v>
      </c>
      <c r="AW329" s="13" t="s">
        <v>32</v>
      </c>
      <c r="AX329" s="13" t="s">
        <v>76</v>
      </c>
      <c r="AY329" s="214" t="s">
        <v>131</v>
      </c>
    </row>
    <row r="330" spans="1:65" s="14" customFormat="1" ht="11.25">
      <c r="B330" s="215"/>
      <c r="C330" s="216"/>
      <c r="D330" s="200" t="s">
        <v>141</v>
      </c>
      <c r="E330" s="217" t="s">
        <v>1</v>
      </c>
      <c r="F330" s="218" t="s">
        <v>380</v>
      </c>
      <c r="G330" s="216"/>
      <c r="H330" s="219">
        <v>176.37299999999999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141</v>
      </c>
      <c r="AU330" s="225" t="s">
        <v>86</v>
      </c>
      <c r="AV330" s="14" t="s">
        <v>86</v>
      </c>
      <c r="AW330" s="14" t="s">
        <v>32</v>
      </c>
      <c r="AX330" s="14" t="s">
        <v>76</v>
      </c>
      <c r="AY330" s="225" t="s">
        <v>131</v>
      </c>
    </row>
    <row r="331" spans="1:65" s="13" customFormat="1" ht="11.25">
      <c r="B331" s="205"/>
      <c r="C331" s="206"/>
      <c r="D331" s="200" t="s">
        <v>141</v>
      </c>
      <c r="E331" s="207" t="s">
        <v>1</v>
      </c>
      <c r="F331" s="208" t="s">
        <v>365</v>
      </c>
      <c r="G331" s="206"/>
      <c r="H331" s="207" t="s">
        <v>1</v>
      </c>
      <c r="I331" s="209"/>
      <c r="J331" s="206"/>
      <c r="K331" s="206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141</v>
      </c>
      <c r="AU331" s="214" t="s">
        <v>86</v>
      </c>
      <c r="AV331" s="13" t="s">
        <v>84</v>
      </c>
      <c r="AW331" s="13" t="s">
        <v>32</v>
      </c>
      <c r="AX331" s="13" t="s">
        <v>76</v>
      </c>
      <c r="AY331" s="214" t="s">
        <v>131</v>
      </c>
    </row>
    <row r="332" spans="1:65" s="14" customFormat="1" ht="11.25">
      <c r="B332" s="215"/>
      <c r="C332" s="216"/>
      <c r="D332" s="200" t="s">
        <v>141</v>
      </c>
      <c r="E332" s="217" t="s">
        <v>1</v>
      </c>
      <c r="F332" s="218" t="s">
        <v>366</v>
      </c>
      <c r="G332" s="216"/>
      <c r="H332" s="219">
        <v>137.59200000000001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141</v>
      </c>
      <c r="AU332" s="225" t="s">
        <v>86</v>
      </c>
      <c r="AV332" s="14" t="s">
        <v>86</v>
      </c>
      <c r="AW332" s="14" t="s">
        <v>32</v>
      </c>
      <c r="AX332" s="14" t="s">
        <v>76</v>
      </c>
      <c r="AY332" s="225" t="s">
        <v>131</v>
      </c>
    </row>
    <row r="333" spans="1:65" s="13" customFormat="1" ht="11.25">
      <c r="B333" s="205"/>
      <c r="C333" s="206"/>
      <c r="D333" s="200" t="s">
        <v>141</v>
      </c>
      <c r="E333" s="207" t="s">
        <v>1</v>
      </c>
      <c r="F333" s="208" t="s">
        <v>279</v>
      </c>
      <c r="G333" s="206"/>
      <c r="H333" s="207" t="s">
        <v>1</v>
      </c>
      <c r="I333" s="209"/>
      <c r="J333" s="206"/>
      <c r="K333" s="206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141</v>
      </c>
      <c r="AU333" s="214" t="s">
        <v>86</v>
      </c>
      <c r="AV333" s="13" t="s">
        <v>84</v>
      </c>
      <c r="AW333" s="13" t="s">
        <v>32</v>
      </c>
      <c r="AX333" s="13" t="s">
        <v>76</v>
      </c>
      <c r="AY333" s="214" t="s">
        <v>131</v>
      </c>
    </row>
    <row r="334" spans="1:65" s="14" customFormat="1" ht="11.25">
      <c r="B334" s="215"/>
      <c r="C334" s="216"/>
      <c r="D334" s="200" t="s">
        <v>141</v>
      </c>
      <c r="E334" s="217" t="s">
        <v>1</v>
      </c>
      <c r="F334" s="218" t="s">
        <v>367</v>
      </c>
      <c r="G334" s="216"/>
      <c r="H334" s="219">
        <v>380.24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141</v>
      </c>
      <c r="AU334" s="225" t="s">
        <v>86</v>
      </c>
      <c r="AV334" s="14" t="s">
        <v>86</v>
      </c>
      <c r="AW334" s="14" t="s">
        <v>32</v>
      </c>
      <c r="AX334" s="14" t="s">
        <v>76</v>
      </c>
      <c r="AY334" s="225" t="s">
        <v>131</v>
      </c>
    </row>
    <row r="335" spans="1:65" s="15" customFormat="1" ht="11.25">
      <c r="B335" s="226"/>
      <c r="C335" s="227"/>
      <c r="D335" s="200" t="s">
        <v>141</v>
      </c>
      <c r="E335" s="228" t="s">
        <v>1</v>
      </c>
      <c r="F335" s="229" t="s">
        <v>144</v>
      </c>
      <c r="G335" s="227"/>
      <c r="H335" s="230">
        <v>694.20500000000004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AT335" s="236" t="s">
        <v>141</v>
      </c>
      <c r="AU335" s="236" t="s">
        <v>86</v>
      </c>
      <c r="AV335" s="15" t="s">
        <v>137</v>
      </c>
      <c r="AW335" s="15" t="s">
        <v>32</v>
      </c>
      <c r="AX335" s="15" t="s">
        <v>84</v>
      </c>
      <c r="AY335" s="236" t="s">
        <v>131</v>
      </c>
    </row>
    <row r="336" spans="1:65" s="2" customFormat="1" ht="44.25" customHeight="1">
      <c r="A336" s="34"/>
      <c r="B336" s="35"/>
      <c r="C336" s="187" t="s">
        <v>381</v>
      </c>
      <c r="D336" s="187" t="s">
        <v>133</v>
      </c>
      <c r="E336" s="188" t="s">
        <v>382</v>
      </c>
      <c r="F336" s="189" t="s">
        <v>383</v>
      </c>
      <c r="G336" s="190" t="s">
        <v>220</v>
      </c>
      <c r="H336" s="191">
        <v>102.6</v>
      </c>
      <c r="I336" s="192"/>
      <c r="J336" s="193">
        <f>ROUND(I336*H336,2)</f>
        <v>0</v>
      </c>
      <c r="K336" s="189" t="s">
        <v>136</v>
      </c>
      <c r="L336" s="39"/>
      <c r="M336" s="194" t="s">
        <v>1</v>
      </c>
      <c r="N336" s="195" t="s">
        <v>41</v>
      </c>
      <c r="O336" s="71"/>
      <c r="P336" s="196">
        <f>O336*H336</f>
        <v>0</v>
      </c>
      <c r="Q336" s="196">
        <v>0</v>
      </c>
      <c r="R336" s="196">
        <f>Q336*H336</f>
        <v>0</v>
      </c>
      <c r="S336" s="196">
        <v>0</v>
      </c>
      <c r="T336" s="19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8" t="s">
        <v>137</v>
      </c>
      <c r="AT336" s="198" t="s">
        <v>133</v>
      </c>
      <c r="AU336" s="198" t="s">
        <v>86</v>
      </c>
      <c r="AY336" s="17" t="s">
        <v>131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7" t="s">
        <v>84</v>
      </c>
      <c r="BK336" s="199">
        <f>ROUND(I336*H336,2)</f>
        <v>0</v>
      </c>
      <c r="BL336" s="17" t="s">
        <v>137</v>
      </c>
      <c r="BM336" s="198" t="s">
        <v>384</v>
      </c>
    </row>
    <row r="337" spans="1:65" s="2" customFormat="1" ht="29.25">
      <c r="A337" s="34"/>
      <c r="B337" s="35"/>
      <c r="C337" s="36"/>
      <c r="D337" s="200" t="s">
        <v>139</v>
      </c>
      <c r="E337" s="36"/>
      <c r="F337" s="201" t="s">
        <v>385</v>
      </c>
      <c r="G337" s="36"/>
      <c r="H337" s="36"/>
      <c r="I337" s="202"/>
      <c r="J337" s="36"/>
      <c r="K337" s="36"/>
      <c r="L337" s="39"/>
      <c r="M337" s="203"/>
      <c r="N337" s="204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139</v>
      </c>
      <c r="AU337" s="17" t="s">
        <v>86</v>
      </c>
    </row>
    <row r="338" spans="1:65" s="13" customFormat="1" ht="11.25">
      <c r="B338" s="205"/>
      <c r="C338" s="206"/>
      <c r="D338" s="200" t="s">
        <v>141</v>
      </c>
      <c r="E338" s="207" t="s">
        <v>1</v>
      </c>
      <c r="F338" s="208" t="s">
        <v>368</v>
      </c>
      <c r="G338" s="206"/>
      <c r="H338" s="207" t="s">
        <v>1</v>
      </c>
      <c r="I338" s="209"/>
      <c r="J338" s="206"/>
      <c r="K338" s="206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141</v>
      </c>
      <c r="AU338" s="214" t="s">
        <v>86</v>
      </c>
      <c r="AV338" s="13" t="s">
        <v>84</v>
      </c>
      <c r="AW338" s="13" t="s">
        <v>32</v>
      </c>
      <c r="AX338" s="13" t="s">
        <v>76</v>
      </c>
      <c r="AY338" s="214" t="s">
        <v>131</v>
      </c>
    </row>
    <row r="339" spans="1:65" s="14" customFormat="1" ht="11.25">
      <c r="B339" s="215"/>
      <c r="C339" s="216"/>
      <c r="D339" s="200" t="s">
        <v>141</v>
      </c>
      <c r="E339" s="217" t="s">
        <v>1</v>
      </c>
      <c r="F339" s="218" t="s">
        <v>369</v>
      </c>
      <c r="G339" s="216"/>
      <c r="H339" s="219">
        <v>33.6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141</v>
      </c>
      <c r="AU339" s="225" t="s">
        <v>86</v>
      </c>
      <c r="AV339" s="14" t="s">
        <v>86</v>
      </c>
      <c r="AW339" s="14" t="s">
        <v>32</v>
      </c>
      <c r="AX339" s="14" t="s">
        <v>76</v>
      </c>
      <c r="AY339" s="225" t="s">
        <v>131</v>
      </c>
    </row>
    <row r="340" spans="1:65" s="13" customFormat="1" ht="11.25">
      <c r="B340" s="205"/>
      <c r="C340" s="206"/>
      <c r="D340" s="200" t="s">
        <v>141</v>
      </c>
      <c r="E340" s="207" t="s">
        <v>1</v>
      </c>
      <c r="F340" s="208" t="s">
        <v>370</v>
      </c>
      <c r="G340" s="206"/>
      <c r="H340" s="207" t="s">
        <v>1</v>
      </c>
      <c r="I340" s="209"/>
      <c r="J340" s="206"/>
      <c r="K340" s="206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141</v>
      </c>
      <c r="AU340" s="214" t="s">
        <v>86</v>
      </c>
      <c r="AV340" s="13" t="s">
        <v>84</v>
      </c>
      <c r="AW340" s="13" t="s">
        <v>32</v>
      </c>
      <c r="AX340" s="13" t="s">
        <v>76</v>
      </c>
      <c r="AY340" s="214" t="s">
        <v>131</v>
      </c>
    </row>
    <row r="341" spans="1:65" s="14" customFormat="1" ht="11.25">
      <c r="B341" s="215"/>
      <c r="C341" s="216"/>
      <c r="D341" s="200" t="s">
        <v>141</v>
      </c>
      <c r="E341" s="217" t="s">
        <v>1</v>
      </c>
      <c r="F341" s="218" t="s">
        <v>371</v>
      </c>
      <c r="G341" s="216"/>
      <c r="H341" s="219">
        <v>55.2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141</v>
      </c>
      <c r="AU341" s="225" t="s">
        <v>86</v>
      </c>
      <c r="AV341" s="14" t="s">
        <v>86</v>
      </c>
      <c r="AW341" s="14" t="s">
        <v>32</v>
      </c>
      <c r="AX341" s="14" t="s">
        <v>76</v>
      </c>
      <c r="AY341" s="225" t="s">
        <v>131</v>
      </c>
    </row>
    <row r="342" spans="1:65" s="13" customFormat="1" ht="11.25">
      <c r="B342" s="205"/>
      <c r="C342" s="206"/>
      <c r="D342" s="200" t="s">
        <v>141</v>
      </c>
      <c r="E342" s="207" t="s">
        <v>1</v>
      </c>
      <c r="F342" s="208" t="s">
        <v>372</v>
      </c>
      <c r="G342" s="206"/>
      <c r="H342" s="207" t="s">
        <v>1</v>
      </c>
      <c r="I342" s="209"/>
      <c r="J342" s="206"/>
      <c r="K342" s="206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141</v>
      </c>
      <c r="AU342" s="214" t="s">
        <v>86</v>
      </c>
      <c r="AV342" s="13" t="s">
        <v>84</v>
      </c>
      <c r="AW342" s="13" t="s">
        <v>32</v>
      </c>
      <c r="AX342" s="13" t="s">
        <v>76</v>
      </c>
      <c r="AY342" s="214" t="s">
        <v>131</v>
      </c>
    </row>
    <row r="343" spans="1:65" s="14" customFormat="1" ht="11.25">
      <c r="B343" s="215"/>
      <c r="C343" s="216"/>
      <c r="D343" s="200" t="s">
        <v>141</v>
      </c>
      <c r="E343" s="217" t="s">
        <v>1</v>
      </c>
      <c r="F343" s="218" t="s">
        <v>373</v>
      </c>
      <c r="G343" s="216"/>
      <c r="H343" s="219">
        <v>13.8</v>
      </c>
      <c r="I343" s="220"/>
      <c r="J343" s="216"/>
      <c r="K343" s="216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141</v>
      </c>
      <c r="AU343" s="225" t="s">
        <v>86</v>
      </c>
      <c r="AV343" s="14" t="s">
        <v>86</v>
      </c>
      <c r="AW343" s="14" t="s">
        <v>32</v>
      </c>
      <c r="AX343" s="14" t="s">
        <v>76</v>
      </c>
      <c r="AY343" s="225" t="s">
        <v>131</v>
      </c>
    </row>
    <row r="344" spans="1:65" s="15" customFormat="1" ht="11.25">
      <c r="B344" s="226"/>
      <c r="C344" s="227"/>
      <c r="D344" s="200" t="s">
        <v>141</v>
      </c>
      <c r="E344" s="228" t="s">
        <v>1</v>
      </c>
      <c r="F344" s="229" t="s">
        <v>144</v>
      </c>
      <c r="G344" s="227"/>
      <c r="H344" s="230">
        <v>102.6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AT344" s="236" t="s">
        <v>141</v>
      </c>
      <c r="AU344" s="236" t="s">
        <v>86</v>
      </c>
      <c r="AV344" s="15" t="s">
        <v>137</v>
      </c>
      <c r="AW344" s="15" t="s">
        <v>32</v>
      </c>
      <c r="AX344" s="15" t="s">
        <v>84</v>
      </c>
      <c r="AY344" s="236" t="s">
        <v>131</v>
      </c>
    </row>
    <row r="345" spans="1:65" s="12" customFormat="1" ht="22.9" customHeight="1">
      <c r="B345" s="171"/>
      <c r="C345" s="172"/>
      <c r="D345" s="173" t="s">
        <v>75</v>
      </c>
      <c r="E345" s="185" t="s">
        <v>386</v>
      </c>
      <c r="F345" s="185" t="s">
        <v>387</v>
      </c>
      <c r="G345" s="172"/>
      <c r="H345" s="172"/>
      <c r="I345" s="175"/>
      <c r="J345" s="186">
        <f>BK345</f>
        <v>0</v>
      </c>
      <c r="K345" s="172"/>
      <c r="L345" s="177"/>
      <c r="M345" s="178"/>
      <c r="N345" s="179"/>
      <c r="O345" s="179"/>
      <c r="P345" s="180">
        <f>P346</f>
        <v>0</v>
      </c>
      <c r="Q345" s="179"/>
      <c r="R345" s="180">
        <f>R346</f>
        <v>0</v>
      </c>
      <c r="S345" s="179"/>
      <c r="T345" s="181">
        <f>T346</f>
        <v>0</v>
      </c>
      <c r="AR345" s="182" t="s">
        <v>84</v>
      </c>
      <c r="AT345" s="183" t="s">
        <v>75</v>
      </c>
      <c r="AU345" s="183" t="s">
        <v>84</v>
      </c>
      <c r="AY345" s="182" t="s">
        <v>131</v>
      </c>
      <c r="BK345" s="184">
        <f>BK346</f>
        <v>0</v>
      </c>
    </row>
    <row r="346" spans="1:65" s="2" customFormat="1" ht="44.25" customHeight="1">
      <c r="A346" s="34"/>
      <c r="B346" s="35"/>
      <c r="C346" s="187" t="s">
        <v>388</v>
      </c>
      <c r="D346" s="187" t="s">
        <v>133</v>
      </c>
      <c r="E346" s="188" t="s">
        <v>389</v>
      </c>
      <c r="F346" s="189" t="s">
        <v>390</v>
      </c>
      <c r="G346" s="190" t="s">
        <v>220</v>
      </c>
      <c r="H346" s="191">
        <v>861.90599999999995</v>
      </c>
      <c r="I346" s="192"/>
      <c r="J346" s="193">
        <f>ROUND(I346*H346,2)</f>
        <v>0</v>
      </c>
      <c r="K346" s="189" t="s">
        <v>136</v>
      </c>
      <c r="L346" s="39"/>
      <c r="M346" s="247" t="s">
        <v>1</v>
      </c>
      <c r="N346" s="248" t="s">
        <v>41</v>
      </c>
      <c r="O346" s="249"/>
      <c r="P346" s="250">
        <f>O346*H346</f>
        <v>0</v>
      </c>
      <c r="Q346" s="250">
        <v>0</v>
      </c>
      <c r="R346" s="250">
        <f>Q346*H346</f>
        <v>0</v>
      </c>
      <c r="S346" s="250">
        <v>0</v>
      </c>
      <c r="T346" s="251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8" t="s">
        <v>137</v>
      </c>
      <c r="AT346" s="198" t="s">
        <v>133</v>
      </c>
      <c r="AU346" s="198" t="s">
        <v>86</v>
      </c>
      <c r="AY346" s="17" t="s">
        <v>131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7" t="s">
        <v>84</v>
      </c>
      <c r="BK346" s="199">
        <f>ROUND(I346*H346,2)</f>
        <v>0</v>
      </c>
      <c r="BL346" s="17" t="s">
        <v>137</v>
      </c>
      <c r="BM346" s="198" t="s">
        <v>391</v>
      </c>
    </row>
    <row r="347" spans="1:65" s="2" customFormat="1" ht="6.95" customHeight="1">
      <c r="A347" s="34"/>
      <c r="B347" s="54"/>
      <c r="C347" s="55"/>
      <c r="D347" s="55"/>
      <c r="E347" s="55"/>
      <c r="F347" s="55"/>
      <c r="G347" s="55"/>
      <c r="H347" s="55"/>
      <c r="I347" s="55"/>
      <c r="J347" s="55"/>
      <c r="K347" s="55"/>
      <c r="L347" s="39"/>
      <c r="M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</row>
  </sheetData>
  <sheetProtection algorithmName="SHA-512" hashValue="YLwfGBP1AgUjExwJR7c5pMGG0ZnCM7pHUwfbNYbDJh/f22fMZVWkf+hnaAsOIXdssR1HKs1Ky1ep45bBmFfLbg==" saltValue="VhTo0+t5GIpDpcojFpk/PWRaCVDd0kTj3NRh4IjJrVKytQjz7lYtk6i739ae8gzEhsHBcVQWmzFeZS6Ap8q+mw==" spinCount="100000" sheet="1" objects="1" scenarios="1" formatColumns="0" formatRows="0" autoFilter="0"/>
  <autoFilter ref="C123:K34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7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</row>
    <row r="4" spans="1:46" s="1" customFormat="1" ht="24.95" customHeight="1">
      <c r="B4" s="20"/>
      <c r="D4" s="111" t="s">
        <v>96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07" t="str">
        <f>'Rekapitulace stavby'!K6</f>
        <v>III/18022 STARÝ PLZENEC  -  ŠŤÁHLAVY - OPRAVA</v>
      </c>
      <c r="F7" s="308"/>
      <c r="G7" s="308"/>
      <c r="H7" s="308"/>
      <c r="L7" s="20"/>
    </row>
    <row r="8" spans="1:46" s="2" customFormat="1" ht="12" customHeight="1">
      <c r="A8" s="34"/>
      <c r="B8" s="39"/>
      <c r="C8" s="34"/>
      <c r="D8" s="113" t="s">
        <v>101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9" t="s">
        <v>392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11. 9. 2024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ROUND((SUM(BE120:BE132)),  2)</f>
        <v>0</v>
      </c>
      <c r="G33" s="34"/>
      <c r="H33" s="34"/>
      <c r="I33" s="125">
        <v>0.21</v>
      </c>
      <c r="J33" s="124">
        <f>ROUND(((SUM(BE120:BE132))*I33),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ROUND((SUM(BF120:BF132)),  2)</f>
        <v>0</v>
      </c>
      <c r="G34" s="34"/>
      <c r="H34" s="34"/>
      <c r="I34" s="125">
        <v>0.12</v>
      </c>
      <c r="J34" s="124">
        <f>ROUND(((SUM(BF120:BF132))*I34),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ROUND((SUM(BG120:BG132)),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ROUND((SUM(BH120:BH132)),  2)</f>
        <v>0</v>
      </c>
      <c r="G36" s="34"/>
      <c r="H36" s="34"/>
      <c r="I36" s="125">
        <v>0.12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ROUND((SUM(BI120:BI132)),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4" t="str">
        <f>E7</f>
        <v>III/18022 STARÝ PLZENEC  -  ŠŤÁHLAVY - OPRAVA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5" t="str">
        <f>E9</f>
        <v>SO_VRN - VRN</v>
      </c>
      <c r="F87" s="316"/>
      <c r="G87" s="316"/>
      <c r="H87" s="31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11. 9. 2024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SÚS PK</v>
      </c>
      <c r="G91" s="36"/>
      <c r="H91" s="36"/>
      <c r="I91" s="29" t="s">
        <v>30</v>
      </c>
      <c r="J91" s="32" t="str">
        <f>E21</f>
        <v>MACÁN PROJEKCE DS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Žižkovský Petr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104</v>
      </c>
      <c r="D94" s="145"/>
      <c r="E94" s="145"/>
      <c r="F94" s="145"/>
      <c r="G94" s="145"/>
      <c r="H94" s="145"/>
      <c r="I94" s="145"/>
      <c r="J94" s="146" t="s">
        <v>105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107</v>
      </c>
    </row>
    <row r="97" spans="1:31" s="9" customFormat="1" ht="24.95" customHeight="1">
      <c r="B97" s="148"/>
      <c r="C97" s="149"/>
      <c r="D97" s="150" t="s">
        <v>393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394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395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396</v>
      </c>
      <c r="E100" s="157"/>
      <c r="F100" s="157"/>
      <c r="G100" s="157"/>
      <c r="H100" s="157"/>
      <c r="I100" s="157"/>
      <c r="J100" s="158">
        <f>J131</f>
        <v>0</v>
      </c>
      <c r="K100" s="155"/>
      <c r="L100" s="159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14" t="str">
        <f>E7</f>
        <v>III/18022 STARÝ PLZENEC  -  ŠŤÁHLAVY - OPRAVA</v>
      </c>
      <c r="F110" s="315"/>
      <c r="G110" s="315"/>
      <c r="H110" s="31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101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85" t="str">
        <f>E9</f>
        <v>SO_VRN - VRN</v>
      </c>
      <c r="F112" s="316"/>
      <c r="G112" s="316"/>
      <c r="H112" s="31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11. 9. 2024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SÚS PK</v>
      </c>
      <c r="G116" s="36"/>
      <c r="H116" s="36"/>
      <c r="I116" s="29" t="s">
        <v>30</v>
      </c>
      <c r="J116" s="32" t="str">
        <f>E21</f>
        <v>MACÁN PROJEKCE DS s.r.o.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Žižkovský Petr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0"/>
      <c r="B119" s="161"/>
      <c r="C119" s="162" t="s">
        <v>117</v>
      </c>
      <c r="D119" s="163" t="s">
        <v>61</v>
      </c>
      <c r="E119" s="163" t="s">
        <v>57</v>
      </c>
      <c r="F119" s="163" t="s">
        <v>58</v>
      </c>
      <c r="G119" s="163" t="s">
        <v>118</v>
      </c>
      <c r="H119" s="163" t="s">
        <v>119</v>
      </c>
      <c r="I119" s="163" t="s">
        <v>120</v>
      </c>
      <c r="J119" s="163" t="s">
        <v>105</v>
      </c>
      <c r="K119" s="164" t="s">
        <v>121</v>
      </c>
      <c r="L119" s="165"/>
      <c r="M119" s="75" t="s">
        <v>1</v>
      </c>
      <c r="N119" s="76" t="s">
        <v>40</v>
      </c>
      <c r="O119" s="76" t="s">
        <v>122</v>
      </c>
      <c r="P119" s="76" t="s">
        <v>123</v>
      </c>
      <c r="Q119" s="76" t="s">
        <v>124</v>
      </c>
      <c r="R119" s="76" t="s">
        <v>125</v>
      </c>
      <c r="S119" s="76" t="s">
        <v>126</v>
      </c>
      <c r="T119" s="77" t="s">
        <v>127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4"/>
      <c r="B120" s="35"/>
      <c r="C120" s="82" t="s">
        <v>128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0</v>
      </c>
      <c r="S120" s="79"/>
      <c r="T120" s="169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107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75</v>
      </c>
      <c r="E121" s="174" t="s">
        <v>88</v>
      </c>
      <c r="F121" s="174" t="s">
        <v>397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P122+P128+P131</f>
        <v>0</v>
      </c>
      <c r="Q121" s="179"/>
      <c r="R121" s="180">
        <f>R122+R128+R131</f>
        <v>0</v>
      </c>
      <c r="S121" s="179"/>
      <c r="T121" s="181">
        <f>T122+T128+T131</f>
        <v>0</v>
      </c>
      <c r="AR121" s="182" t="s">
        <v>166</v>
      </c>
      <c r="AT121" s="183" t="s">
        <v>75</v>
      </c>
      <c r="AU121" s="183" t="s">
        <v>76</v>
      </c>
      <c r="AY121" s="182" t="s">
        <v>131</v>
      </c>
      <c r="BK121" s="184">
        <f>BK122+BK128+BK131</f>
        <v>0</v>
      </c>
    </row>
    <row r="122" spans="1:65" s="12" customFormat="1" ht="22.9" customHeight="1">
      <c r="B122" s="171"/>
      <c r="C122" s="172"/>
      <c r="D122" s="173" t="s">
        <v>75</v>
      </c>
      <c r="E122" s="185" t="s">
        <v>398</v>
      </c>
      <c r="F122" s="185" t="s">
        <v>399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SUM(P123:P127)</f>
        <v>0</v>
      </c>
      <c r="Q122" s="179"/>
      <c r="R122" s="180">
        <f>SUM(R123:R127)</f>
        <v>0</v>
      </c>
      <c r="S122" s="179"/>
      <c r="T122" s="181">
        <f>SUM(T123:T127)</f>
        <v>0</v>
      </c>
      <c r="AR122" s="182" t="s">
        <v>166</v>
      </c>
      <c r="AT122" s="183" t="s">
        <v>75</v>
      </c>
      <c r="AU122" s="183" t="s">
        <v>84</v>
      </c>
      <c r="AY122" s="182" t="s">
        <v>131</v>
      </c>
      <c r="BK122" s="184">
        <f>SUM(BK123:BK127)</f>
        <v>0</v>
      </c>
    </row>
    <row r="123" spans="1:65" s="2" customFormat="1" ht="21.75" customHeight="1">
      <c r="A123" s="34"/>
      <c r="B123" s="35"/>
      <c r="C123" s="187" t="s">
        <v>84</v>
      </c>
      <c r="D123" s="187" t="s">
        <v>133</v>
      </c>
      <c r="E123" s="188" t="s">
        <v>400</v>
      </c>
      <c r="F123" s="189" t="s">
        <v>401</v>
      </c>
      <c r="G123" s="190" t="s">
        <v>402</v>
      </c>
      <c r="H123" s="191">
        <v>1</v>
      </c>
      <c r="I123" s="192"/>
      <c r="J123" s="193">
        <f>ROUND(I123*H123,2)</f>
        <v>0</v>
      </c>
      <c r="K123" s="189" t="s">
        <v>1</v>
      </c>
      <c r="L123" s="39"/>
      <c r="M123" s="194" t="s">
        <v>1</v>
      </c>
      <c r="N123" s="195" t="s">
        <v>41</v>
      </c>
      <c r="O123" s="71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8" t="s">
        <v>403</v>
      </c>
      <c r="AT123" s="198" t="s">
        <v>133</v>
      </c>
      <c r="AU123" s="198" t="s">
        <v>86</v>
      </c>
      <c r="AY123" s="17" t="s">
        <v>131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7" t="s">
        <v>84</v>
      </c>
      <c r="BK123" s="199">
        <f>ROUND(I123*H123,2)</f>
        <v>0</v>
      </c>
      <c r="BL123" s="17" t="s">
        <v>403</v>
      </c>
      <c r="BM123" s="198" t="s">
        <v>404</v>
      </c>
    </row>
    <row r="124" spans="1:65" s="2" customFormat="1" ht="37.9" customHeight="1">
      <c r="A124" s="34"/>
      <c r="B124" s="35"/>
      <c r="C124" s="187" t="s">
        <v>86</v>
      </c>
      <c r="D124" s="187" t="s">
        <v>133</v>
      </c>
      <c r="E124" s="188" t="s">
        <v>405</v>
      </c>
      <c r="F124" s="189" t="s">
        <v>406</v>
      </c>
      <c r="G124" s="190" t="s">
        <v>402</v>
      </c>
      <c r="H124" s="191">
        <v>1</v>
      </c>
      <c r="I124" s="192"/>
      <c r="J124" s="193">
        <f>ROUND(I124*H124,2)</f>
        <v>0</v>
      </c>
      <c r="K124" s="189" t="s">
        <v>1</v>
      </c>
      <c r="L124" s="39"/>
      <c r="M124" s="194" t="s">
        <v>1</v>
      </c>
      <c r="N124" s="195" t="s">
        <v>41</v>
      </c>
      <c r="O124" s="71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403</v>
      </c>
      <c r="AT124" s="198" t="s">
        <v>133</v>
      </c>
      <c r="AU124" s="198" t="s">
        <v>86</v>
      </c>
      <c r="AY124" s="17" t="s">
        <v>131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7" t="s">
        <v>84</v>
      </c>
      <c r="BK124" s="199">
        <f>ROUND(I124*H124,2)</f>
        <v>0</v>
      </c>
      <c r="BL124" s="17" t="s">
        <v>403</v>
      </c>
      <c r="BM124" s="198" t="s">
        <v>407</v>
      </c>
    </row>
    <row r="125" spans="1:65" s="2" customFormat="1" ht="33" customHeight="1">
      <c r="A125" s="34"/>
      <c r="B125" s="35"/>
      <c r="C125" s="187" t="s">
        <v>154</v>
      </c>
      <c r="D125" s="187" t="s">
        <v>133</v>
      </c>
      <c r="E125" s="188" t="s">
        <v>408</v>
      </c>
      <c r="F125" s="189" t="s">
        <v>409</v>
      </c>
      <c r="G125" s="190" t="s">
        <v>402</v>
      </c>
      <c r="H125" s="191">
        <v>1</v>
      </c>
      <c r="I125" s="192"/>
      <c r="J125" s="193">
        <f>ROUND(I125*H125,2)</f>
        <v>0</v>
      </c>
      <c r="K125" s="189" t="s">
        <v>1</v>
      </c>
      <c r="L125" s="39"/>
      <c r="M125" s="194" t="s">
        <v>1</v>
      </c>
      <c r="N125" s="195" t="s">
        <v>41</v>
      </c>
      <c r="O125" s="7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8" t="s">
        <v>403</v>
      </c>
      <c r="AT125" s="198" t="s">
        <v>133</v>
      </c>
      <c r="AU125" s="198" t="s">
        <v>86</v>
      </c>
      <c r="AY125" s="17" t="s">
        <v>131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7" t="s">
        <v>84</v>
      </c>
      <c r="BK125" s="199">
        <f>ROUND(I125*H125,2)</f>
        <v>0</v>
      </c>
      <c r="BL125" s="17" t="s">
        <v>403</v>
      </c>
      <c r="BM125" s="198" t="s">
        <v>410</v>
      </c>
    </row>
    <row r="126" spans="1:65" s="2" customFormat="1" ht="37.9" customHeight="1">
      <c r="A126" s="34"/>
      <c r="B126" s="35"/>
      <c r="C126" s="187" t="s">
        <v>137</v>
      </c>
      <c r="D126" s="187" t="s">
        <v>133</v>
      </c>
      <c r="E126" s="188" t="s">
        <v>411</v>
      </c>
      <c r="F126" s="189" t="s">
        <v>412</v>
      </c>
      <c r="G126" s="190" t="s">
        <v>402</v>
      </c>
      <c r="H126" s="191">
        <v>1</v>
      </c>
      <c r="I126" s="192"/>
      <c r="J126" s="193">
        <f>ROUND(I126*H126,2)</f>
        <v>0</v>
      </c>
      <c r="K126" s="189" t="s">
        <v>1</v>
      </c>
      <c r="L126" s="39"/>
      <c r="M126" s="194" t="s">
        <v>1</v>
      </c>
      <c r="N126" s="195" t="s">
        <v>41</v>
      </c>
      <c r="O126" s="71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403</v>
      </c>
      <c r="AT126" s="198" t="s">
        <v>133</v>
      </c>
      <c r="AU126" s="198" t="s">
        <v>86</v>
      </c>
      <c r="AY126" s="17" t="s">
        <v>131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84</v>
      </c>
      <c r="BK126" s="199">
        <f>ROUND(I126*H126,2)</f>
        <v>0</v>
      </c>
      <c r="BL126" s="17" t="s">
        <v>403</v>
      </c>
      <c r="BM126" s="198" t="s">
        <v>413</v>
      </c>
    </row>
    <row r="127" spans="1:65" s="2" customFormat="1" ht="19.5">
      <c r="A127" s="34"/>
      <c r="B127" s="35"/>
      <c r="C127" s="36"/>
      <c r="D127" s="200" t="s">
        <v>139</v>
      </c>
      <c r="E127" s="36"/>
      <c r="F127" s="201" t="s">
        <v>414</v>
      </c>
      <c r="G127" s="36"/>
      <c r="H127" s="36"/>
      <c r="I127" s="202"/>
      <c r="J127" s="36"/>
      <c r="K127" s="36"/>
      <c r="L127" s="39"/>
      <c r="M127" s="203"/>
      <c r="N127" s="204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139</v>
      </c>
      <c r="AU127" s="17" t="s">
        <v>86</v>
      </c>
    </row>
    <row r="128" spans="1:65" s="12" customFormat="1" ht="22.9" customHeight="1">
      <c r="B128" s="171"/>
      <c r="C128" s="172"/>
      <c r="D128" s="173" t="s">
        <v>75</v>
      </c>
      <c r="E128" s="185" t="s">
        <v>415</v>
      </c>
      <c r="F128" s="185" t="s">
        <v>416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SUM(P129:P130)</f>
        <v>0</v>
      </c>
      <c r="Q128" s="179"/>
      <c r="R128" s="180">
        <f>SUM(R129:R130)</f>
        <v>0</v>
      </c>
      <c r="S128" s="179"/>
      <c r="T128" s="181">
        <f>SUM(T129:T130)</f>
        <v>0</v>
      </c>
      <c r="AR128" s="182" t="s">
        <v>166</v>
      </c>
      <c r="AT128" s="183" t="s">
        <v>75</v>
      </c>
      <c r="AU128" s="183" t="s">
        <v>84</v>
      </c>
      <c r="AY128" s="182" t="s">
        <v>131</v>
      </c>
      <c r="BK128" s="184">
        <f>SUM(BK129:BK130)</f>
        <v>0</v>
      </c>
    </row>
    <row r="129" spans="1:65" s="2" customFormat="1" ht="49.15" customHeight="1">
      <c r="A129" s="34"/>
      <c r="B129" s="35"/>
      <c r="C129" s="187" t="s">
        <v>166</v>
      </c>
      <c r="D129" s="187" t="s">
        <v>133</v>
      </c>
      <c r="E129" s="188" t="s">
        <v>417</v>
      </c>
      <c r="F129" s="189" t="s">
        <v>418</v>
      </c>
      <c r="G129" s="190" t="s">
        <v>402</v>
      </c>
      <c r="H129" s="191">
        <v>1</v>
      </c>
      <c r="I129" s="192"/>
      <c r="J129" s="193">
        <f>ROUND(I129*H129,2)</f>
        <v>0</v>
      </c>
      <c r="K129" s="189" t="s">
        <v>1</v>
      </c>
      <c r="L129" s="39"/>
      <c r="M129" s="194" t="s">
        <v>1</v>
      </c>
      <c r="N129" s="195" t="s">
        <v>41</v>
      </c>
      <c r="O129" s="71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403</v>
      </c>
      <c r="AT129" s="198" t="s">
        <v>133</v>
      </c>
      <c r="AU129" s="198" t="s">
        <v>86</v>
      </c>
      <c r="AY129" s="17" t="s">
        <v>131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84</v>
      </c>
      <c r="BK129" s="199">
        <f>ROUND(I129*H129,2)</f>
        <v>0</v>
      </c>
      <c r="BL129" s="17" t="s">
        <v>403</v>
      </c>
      <c r="BM129" s="198" t="s">
        <v>419</v>
      </c>
    </row>
    <row r="130" spans="1:65" s="2" customFormat="1" ht="24.2" customHeight="1">
      <c r="A130" s="34"/>
      <c r="B130" s="35"/>
      <c r="C130" s="187" t="s">
        <v>173</v>
      </c>
      <c r="D130" s="187" t="s">
        <v>133</v>
      </c>
      <c r="E130" s="188" t="s">
        <v>420</v>
      </c>
      <c r="F130" s="189" t="s">
        <v>421</v>
      </c>
      <c r="G130" s="190" t="s">
        <v>402</v>
      </c>
      <c r="H130" s="191">
        <v>1</v>
      </c>
      <c r="I130" s="192"/>
      <c r="J130" s="193">
        <f>ROUND(I130*H130,2)</f>
        <v>0</v>
      </c>
      <c r="K130" s="189" t="s">
        <v>1</v>
      </c>
      <c r="L130" s="39"/>
      <c r="M130" s="194" t="s">
        <v>1</v>
      </c>
      <c r="N130" s="195" t="s">
        <v>41</v>
      </c>
      <c r="O130" s="71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403</v>
      </c>
      <c r="AT130" s="198" t="s">
        <v>133</v>
      </c>
      <c r="AU130" s="198" t="s">
        <v>86</v>
      </c>
      <c r="AY130" s="17" t="s">
        <v>131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84</v>
      </c>
      <c r="BK130" s="199">
        <f>ROUND(I130*H130,2)</f>
        <v>0</v>
      </c>
      <c r="BL130" s="17" t="s">
        <v>403</v>
      </c>
      <c r="BM130" s="198" t="s">
        <v>422</v>
      </c>
    </row>
    <row r="131" spans="1:65" s="12" customFormat="1" ht="22.9" customHeight="1">
      <c r="B131" s="171"/>
      <c r="C131" s="172"/>
      <c r="D131" s="173" t="s">
        <v>75</v>
      </c>
      <c r="E131" s="185" t="s">
        <v>423</v>
      </c>
      <c r="F131" s="185" t="s">
        <v>424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P132</f>
        <v>0</v>
      </c>
      <c r="Q131" s="179"/>
      <c r="R131" s="180">
        <f>R132</f>
        <v>0</v>
      </c>
      <c r="S131" s="179"/>
      <c r="T131" s="181">
        <f>T132</f>
        <v>0</v>
      </c>
      <c r="AR131" s="182" t="s">
        <v>166</v>
      </c>
      <c r="AT131" s="183" t="s">
        <v>75</v>
      </c>
      <c r="AU131" s="183" t="s">
        <v>84</v>
      </c>
      <c r="AY131" s="182" t="s">
        <v>131</v>
      </c>
      <c r="BK131" s="184">
        <f>BK132</f>
        <v>0</v>
      </c>
    </row>
    <row r="132" spans="1:65" s="2" customFormat="1" ht="16.5" customHeight="1">
      <c r="A132" s="34"/>
      <c r="B132" s="35"/>
      <c r="C132" s="187" t="s">
        <v>178</v>
      </c>
      <c r="D132" s="187" t="s">
        <v>133</v>
      </c>
      <c r="E132" s="188" t="s">
        <v>425</v>
      </c>
      <c r="F132" s="189" t="s">
        <v>426</v>
      </c>
      <c r="G132" s="190" t="s">
        <v>402</v>
      </c>
      <c r="H132" s="191">
        <v>1</v>
      </c>
      <c r="I132" s="192"/>
      <c r="J132" s="193">
        <f>ROUND(I132*H132,2)</f>
        <v>0</v>
      </c>
      <c r="K132" s="189" t="s">
        <v>1</v>
      </c>
      <c r="L132" s="39"/>
      <c r="M132" s="247" t="s">
        <v>1</v>
      </c>
      <c r="N132" s="248" t="s">
        <v>41</v>
      </c>
      <c r="O132" s="249"/>
      <c r="P132" s="250">
        <f>O132*H132</f>
        <v>0</v>
      </c>
      <c r="Q132" s="250">
        <v>0</v>
      </c>
      <c r="R132" s="250">
        <f>Q132*H132</f>
        <v>0</v>
      </c>
      <c r="S132" s="250">
        <v>0</v>
      </c>
      <c r="T132" s="25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403</v>
      </c>
      <c r="AT132" s="198" t="s">
        <v>133</v>
      </c>
      <c r="AU132" s="198" t="s">
        <v>86</v>
      </c>
      <c r="AY132" s="17" t="s">
        <v>131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84</v>
      </c>
      <c r="BK132" s="199">
        <f>ROUND(I132*H132,2)</f>
        <v>0</v>
      </c>
      <c r="BL132" s="17" t="s">
        <v>403</v>
      </c>
      <c r="BM132" s="198" t="s">
        <v>427</v>
      </c>
    </row>
    <row r="133" spans="1:65" s="2" customFormat="1" ht="6.95" customHeight="1">
      <c r="A133" s="34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jSOKMTIXKTQG92DBeTEZJylDqyCVKtRtwgPxMOYWFVVvgxegaejTcsEGOn5pPsPYFAs65TWCr0TkUFPldaQctQ==" saltValue="K3clNI6bEziKk6SUie5vS7Ilq9vvIAcmh+GsoT4CfjmxrFnEcYm29KxvFSLMnWzp1gakfmPs++G73Ii8Z25wXQ==" spinCount="100000" sheet="1" objects="1" scenarios="1" formatColumns="0" formatRows="0" autoFilter="0"/>
  <autoFilter ref="C119:K13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1" t="s">
        <v>428</v>
      </c>
      <c r="H4" s="20"/>
    </row>
    <row r="5" spans="1:8" s="1" customFormat="1" ht="12" customHeight="1">
      <c r="B5" s="20"/>
      <c r="C5" s="252" t="s">
        <v>13</v>
      </c>
      <c r="D5" s="313" t="s">
        <v>14</v>
      </c>
      <c r="E5" s="306"/>
      <c r="F5" s="306"/>
      <c r="H5" s="20"/>
    </row>
    <row r="6" spans="1:8" s="1" customFormat="1" ht="36.950000000000003" customHeight="1">
      <c r="B6" s="20"/>
      <c r="C6" s="253" t="s">
        <v>16</v>
      </c>
      <c r="D6" s="317" t="s">
        <v>17</v>
      </c>
      <c r="E6" s="306"/>
      <c r="F6" s="306"/>
      <c r="H6" s="20"/>
    </row>
    <row r="7" spans="1:8" s="1" customFormat="1" ht="16.5" customHeight="1">
      <c r="B7" s="20"/>
      <c r="C7" s="113" t="s">
        <v>22</v>
      </c>
      <c r="D7" s="115" t="str">
        <f>'Rekapitulace stavby'!AN8</f>
        <v>11. 9. 2024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0"/>
      <c r="B9" s="254"/>
      <c r="C9" s="255" t="s">
        <v>57</v>
      </c>
      <c r="D9" s="256" t="s">
        <v>58</v>
      </c>
      <c r="E9" s="256" t="s">
        <v>118</v>
      </c>
      <c r="F9" s="257" t="s">
        <v>429</v>
      </c>
      <c r="G9" s="160"/>
      <c r="H9" s="254"/>
    </row>
    <row r="10" spans="1:8" s="2" customFormat="1" ht="26.45" customHeight="1">
      <c r="A10" s="34"/>
      <c r="B10" s="39"/>
      <c r="C10" s="258" t="s">
        <v>81</v>
      </c>
      <c r="D10" s="258" t="s">
        <v>82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59" t="s">
        <v>90</v>
      </c>
      <c r="D11" s="260" t="s">
        <v>91</v>
      </c>
      <c r="E11" s="261" t="s">
        <v>92</v>
      </c>
      <c r="F11" s="262">
        <v>40.325000000000003</v>
      </c>
      <c r="G11" s="34"/>
      <c r="H11" s="39"/>
    </row>
    <row r="12" spans="1:8" s="2" customFormat="1" ht="16.899999999999999" customHeight="1">
      <c r="A12" s="34"/>
      <c r="B12" s="39"/>
      <c r="C12" s="263" t="s">
        <v>1</v>
      </c>
      <c r="D12" s="263" t="s">
        <v>149</v>
      </c>
      <c r="E12" s="17" t="s">
        <v>1</v>
      </c>
      <c r="F12" s="264">
        <v>0</v>
      </c>
      <c r="G12" s="34"/>
      <c r="H12" s="39"/>
    </row>
    <row r="13" spans="1:8" s="2" customFormat="1" ht="16.899999999999999" customHeight="1">
      <c r="A13" s="34"/>
      <c r="B13" s="39"/>
      <c r="C13" s="263" t="s">
        <v>1</v>
      </c>
      <c r="D13" s="263" t="s">
        <v>170</v>
      </c>
      <c r="E13" s="17" t="s">
        <v>1</v>
      </c>
      <c r="F13" s="264">
        <v>11.25</v>
      </c>
      <c r="G13" s="34"/>
      <c r="H13" s="39"/>
    </row>
    <row r="14" spans="1:8" s="2" customFormat="1" ht="16.899999999999999" customHeight="1">
      <c r="A14" s="34"/>
      <c r="B14" s="39"/>
      <c r="C14" s="263" t="s">
        <v>1</v>
      </c>
      <c r="D14" s="263" t="s">
        <v>151</v>
      </c>
      <c r="E14" s="17" t="s">
        <v>1</v>
      </c>
      <c r="F14" s="264">
        <v>0</v>
      </c>
      <c r="G14" s="34"/>
      <c r="H14" s="39"/>
    </row>
    <row r="15" spans="1:8" s="2" customFormat="1" ht="16.899999999999999" customHeight="1">
      <c r="A15" s="34"/>
      <c r="B15" s="39"/>
      <c r="C15" s="263" t="s">
        <v>1</v>
      </c>
      <c r="D15" s="263" t="s">
        <v>171</v>
      </c>
      <c r="E15" s="17" t="s">
        <v>1</v>
      </c>
      <c r="F15" s="264">
        <v>11.4</v>
      </c>
      <c r="G15" s="34"/>
      <c r="H15" s="39"/>
    </row>
    <row r="16" spans="1:8" s="2" customFormat="1" ht="16.899999999999999" customHeight="1">
      <c r="A16" s="34"/>
      <c r="B16" s="39"/>
      <c r="C16" s="263" t="s">
        <v>1</v>
      </c>
      <c r="D16" s="263" t="s">
        <v>159</v>
      </c>
      <c r="E16" s="17" t="s">
        <v>1</v>
      </c>
      <c r="F16" s="264">
        <v>0</v>
      </c>
      <c r="G16" s="34"/>
      <c r="H16" s="39"/>
    </row>
    <row r="17" spans="1:8" s="2" customFormat="1" ht="16.899999999999999" customHeight="1">
      <c r="A17" s="34"/>
      <c r="B17" s="39"/>
      <c r="C17" s="263" t="s">
        <v>1</v>
      </c>
      <c r="D17" s="263" t="s">
        <v>172</v>
      </c>
      <c r="E17" s="17" t="s">
        <v>1</v>
      </c>
      <c r="F17" s="264">
        <v>17.675000000000001</v>
      </c>
      <c r="G17" s="34"/>
      <c r="H17" s="39"/>
    </row>
    <row r="18" spans="1:8" s="2" customFormat="1" ht="16.899999999999999" customHeight="1">
      <c r="A18" s="34"/>
      <c r="B18" s="39"/>
      <c r="C18" s="263" t="s">
        <v>90</v>
      </c>
      <c r="D18" s="263" t="s">
        <v>144</v>
      </c>
      <c r="E18" s="17" t="s">
        <v>1</v>
      </c>
      <c r="F18" s="264">
        <v>40.325000000000003</v>
      </c>
      <c r="G18" s="34"/>
      <c r="H18" s="39"/>
    </row>
    <row r="19" spans="1:8" s="2" customFormat="1" ht="16.899999999999999" customHeight="1">
      <c r="A19" s="34"/>
      <c r="B19" s="39"/>
      <c r="C19" s="265" t="s">
        <v>430</v>
      </c>
      <c r="D19" s="34"/>
      <c r="E19" s="34"/>
      <c r="F19" s="34"/>
      <c r="G19" s="34"/>
      <c r="H19" s="39"/>
    </row>
    <row r="20" spans="1:8" s="2" customFormat="1" ht="22.5">
      <c r="A20" s="34"/>
      <c r="B20" s="39"/>
      <c r="C20" s="263" t="s">
        <v>167</v>
      </c>
      <c r="D20" s="263" t="s">
        <v>431</v>
      </c>
      <c r="E20" s="17" t="s">
        <v>92</v>
      </c>
      <c r="F20" s="264">
        <v>40.325000000000003</v>
      </c>
      <c r="G20" s="34"/>
      <c r="H20" s="39"/>
    </row>
    <row r="21" spans="1:8" s="2" customFormat="1" ht="33.75">
      <c r="A21" s="34"/>
      <c r="B21" s="39"/>
      <c r="C21" s="263" t="s">
        <v>174</v>
      </c>
      <c r="D21" s="263" t="s">
        <v>175</v>
      </c>
      <c r="E21" s="17" t="s">
        <v>92</v>
      </c>
      <c r="F21" s="264">
        <v>97.984999999999999</v>
      </c>
      <c r="G21" s="34"/>
      <c r="H21" s="39"/>
    </row>
    <row r="22" spans="1:8" s="2" customFormat="1" ht="16.899999999999999" customHeight="1">
      <c r="A22" s="34"/>
      <c r="B22" s="39"/>
      <c r="C22" s="259" t="s">
        <v>94</v>
      </c>
      <c r="D22" s="260" t="s">
        <v>94</v>
      </c>
      <c r="E22" s="261" t="s">
        <v>92</v>
      </c>
      <c r="F22" s="262">
        <v>57.66</v>
      </c>
      <c r="G22" s="34"/>
      <c r="H22" s="39"/>
    </row>
    <row r="23" spans="1:8" s="2" customFormat="1" ht="16.899999999999999" customHeight="1">
      <c r="A23" s="34"/>
      <c r="B23" s="39"/>
      <c r="C23" s="263" t="s">
        <v>1</v>
      </c>
      <c r="D23" s="263" t="s">
        <v>164</v>
      </c>
      <c r="E23" s="17" t="s">
        <v>1</v>
      </c>
      <c r="F23" s="264">
        <v>0</v>
      </c>
      <c r="G23" s="34"/>
      <c r="H23" s="39"/>
    </row>
    <row r="24" spans="1:8" s="2" customFormat="1" ht="16.899999999999999" customHeight="1">
      <c r="A24" s="34"/>
      <c r="B24" s="39"/>
      <c r="C24" s="263" t="s">
        <v>1</v>
      </c>
      <c r="D24" s="263" t="s">
        <v>165</v>
      </c>
      <c r="E24" s="17" t="s">
        <v>1</v>
      </c>
      <c r="F24" s="264">
        <v>57.66</v>
      </c>
      <c r="G24" s="34"/>
      <c r="H24" s="39"/>
    </row>
    <row r="25" spans="1:8" s="2" customFormat="1" ht="16.899999999999999" customHeight="1">
      <c r="A25" s="34"/>
      <c r="B25" s="39"/>
      <c r="C25" s="263" t="s">
        <v>94</v>
      </c>
      <c r="D25" s="263" t="s">
        <v>144</v>
      </c>
      <c r="E25" s="17" t="s">
        <v>1</v>
      </c>
      <c r="F25" s="264">
        <v>57.66</v>
      </c>
      <c r="G25" s="34"/>
      <c r="H25" s="39"/>
    </row>
    <row r="26" spans="1:8" s="2" customFormat="1" ht="16.899999999999999" customHeight="1">
      <c r="A26" s="34"/>
      <c r="B26" s="39"/>
      <c r="C26" s="265" t="s">
        <v>430</v>
      </c>
      <c r="D26" s="34"/>
      <c r="E26" s="34"/>
      <c r="F26" s="34"/>
      <c r="G26" s="34"/>
      <c r="H26" s="39"/>
    </row>
    <row r="27" spans="1:8" s="2" customFormat="1" ht="22.5">
      <c r="A27" s="34"/>
      <c r="B27" s="39"/>
      <c r="C27" s="263" t="s">
        <v>161</v>
      </c>
      <c r="D27" s="263" t="s">
        <v>432</v>
      </c>
      <c r="E27" s="17" t="s">
        <v>92</v>
      </c>
      <c r="F27" s="264">
        <v>57.66</v>
      </c>
      <c r="G27" s="34"/>
      <c r="H27" s="39"/>
    </row>
    <row r="28" spans="1:8" s="2" customFormat="1" ht="33.75">
      <c r="A28" s="34"/>
      <c r="B28" s="39"/>
      <c r="C28" s="263" t="s">
        <v>174</v>
      </c>
      <c r="D28" s="263" t="s">
        <v>175</v>
      </c>
      <c r="E28" s="17" t="s">
        <v>92</v>
      </c>
      <c r="F28" s="264">
        <v>97.984999999999999</v>
      </c>
      <c r="G28" s="34"/>
      <c r="H28" s="39"/>
    </row>
    <row r="29" spans="1:8" s="2" customFormat="1" ht="16.899999999999999" customHeight="1">
      <c r="A29" s="34"/>
      <c r="B29" s="39"/>
      <c r="C29" s="259" t="s">
        <v>97</v>
      </c>
      <c r="D29" s="260" t="s">
        <v>98</v>
      </c>
      <c r="E29" s="261" t="s">
        <v>99</v>
      </c>
      <c r="F29" s="262">
        <v>8294</v>
      </c>
      <c r="G29" s="34"/>
      <c r="H29" s="39"/>
    </row>
    <row r="30" spans="1:8" s="2" customFormat="1" ht="16.899999999999999" customHeight="1">
      <c r="A30" s="34"/>
      <c r="B30" s="39"/>
      <c r="C30" s="263" t="s">
        <v>1</v>
      </c>
      <c r="D30" s="263" t="s">
        <v>142</v>
      </c>
      <c r="E30" s="17" t="s">
        <v>1</v>
      </c>
      <c r="F30" s="264">
        <v>0</v>
      </c>
      <c r="G30" s="34"/>
      <c r="H30" s="39"/>
    </row>
    <row r="31" spans="1:8" s="2" customFormat="1" ht="16.899999999999999" customHeight="1">
      <c r="A31" s="34"/>
      <c r="B31" s="39"/>
      <c r="C31" s="263" t="s">
        <v>1</v>
      </c>
      <c r="D31" s="263" t="s">
        <v>143</v>
      </c>
      <c r="E31" s="17" t="s">
        <v>1</v>
      </c>
      <c r="F31" s="264">
        <v>7390</v>
      </c>
      <c r="G31" s="34"/>
      <c r="H31" s="39"/>
    </row>
    <row r="32" spans="1:8" s="2" customFormat="1" ht="16.899999999999999" customHeight="1">
      <c r="A32" s="34"/>
      <c r="B32" s="39"/>
      <c r="C32" s="263" t="s">
        <v>1</v>
      </c>
      <c r="D32" s="263" t="s">
        <v>211</v>
      </c>
      <c r="E32" s="17" t="s">
        <v>1</v>
      </c>
      <c r="F32" s="264">
        <v>0</v>
      </c>
      <c r="G32" s="34"/>
      <c r="H32" s="39"/>
    </row>
    <row r="33" spans="1:8" s="2" customFormat="1" ht="16.899999999999999" customHeight="1">
      <c r="A33" s="34"/>
      <c r="B33" s="39"/>
      <c r="C33" s="263" t="s">
        <v>1</v>
      </c>
      <c r="D33" s="263" t="s">
        <v>212</v>
      </c>
      <c r="E33" s="17" t="s">
        <v>1</v>
      </c>
      <c r="F33" s="264">
        <v>904</v>
      </c>
      <c r="G33" s="34"/>
      <c r="H33" s="39"/>
    </row>
    <row r="34" spans="1:8" s="2" customFormat="1" ht="16.899999999999999" customHeight="1">
      <c r="A34" s="34"/>
      <c r="B34" s="39"/>
      <c r="C34" s="263" t="s">
        <v>97</v>
      </c>
      <c r="D34" s="263" t="s">
        <v>144</v>
      </c>
      <c r="E34" s="17" t="s">
        <v>1</v>
      </c>
      <c r="F34" s="264">
        <v>8294</v>
      </c>
      <c r="G34" s="34"/>
      <c r="H34" s="39"/>
    </row>
    <row r="35" spans="1:8" s="2" customFormat="1" ht="16.899999999999999" customHeight="1">
      <c r="A35" s="34"/>
      <c r="B35" s="39"/>
      <c r="C35" s="265" t="s">
        <v>430</v>
      </c>
      <c r="D35" s="34"/>
      <c r="E35" s="34"/>
      <c r="F35" s="34"/>
      <c r="G35" s="34"/>
      <c r="H35" s="39"/>
    </row>
    <row r="36" spans="1:8" s="2" customFormat="1" ht="22.5">
      <c r="A36" s="34"/>
      <c r="B36" s="39"/>
      <c r="C36" s="263" t="s">
        <v>208</v>
      </c>
      <c r="D36" s="263" t="s">
        <v>433</v>
      </c>
      <c r="E36" s="17" t="s">
        <v>99</v>
      </c>
      <c r="F36" s="264">
        <v>8294</v>
      </c>
      <c r="G36" s="34"/>
      <c r="H36" s="39"/>
    </row>
    <row r="37" spans="1:8" s="2" customFormat="1" ht="22.5">
      <c r="A37" s="34"/>
      <c r="B37" s="39"/>
      <c r="C37" s="263" t="s">
        <v>213</v>
      </c>
      <c r="D37" s="263" t="s">
        <v>434</v>
      </c>
      <c r="E37" s="17" t="s">
        <v>99</v>
      </c>
      <c r="F37" s="264">
        <v>8294</v>
      </c>
      <c r="G37" s="34"/>
      <c r="H37" s="39"/>
    </row>
    <row r="38" spans="1:8" s="2" customFormat="1" ht="16.899999999999999" customHeight="1">
      <c r="A38" s="34"/>
      <c r="B38" s="39"/>
      <c r="C38" s="263" t="s">
        <v>224</v>
      </c>
      <c r="D38" s="263" t="s">
        <v>225</v>
      </c>
      <c r="E38" s="17" t="s">
        <v>220</v>
      </c>
      <c r="F38" s="264">
        <v>152.61000000000001</v>
      </c>
      <c r="G38" s="34"/>
      <c r="H38" s="39"/>
    </row>
    <row r="39" spans="1:8" s="2" customFormat="1" ht="16.899999999999999" customHeight="1">
      <c r="A39" s="34"/>
      <c r="B39" s="39"/>
      <c r="C39" s="263" t="s">
        <v>218</v>
      </c>
      <c r="D39" s="263" t="s">
        <v>219</v>
      </c>
      <c r="E39" s="17" t="s">
        <v>220</v>
      </c>
      <c r="F39" s="264">
        <v>190.762</v>
      </c>
      <c r="G39" s="34"/>
      <c r="H39" s="39"/>
    </row>
    <row r="40" spans="1:8" s="2" customFormat="1" ht="7.35" customHeight="1">
      <c r="A40" s="34"/>
      <c r="B40" s="140"/>
      <c r="C40" s="141"/>
      <c r="D40" s="141"/>
      <c r="E40" s="141"/>
      <c r="F40" s="141"/>
      <c r="G40" s="141"/>
      <c r="H40" s="39"/>
    </row>
    <row r="41" spans="1:8" s="2" customFormat="1" ht="11.25">
      <c r="A41" s="34"/>
      <c r="B41" s="34"/>
      <c r="C41" s="34"/>
      <c r="D41" s="34"/>
      <c r="E41" s="34"/>
      <c r="F41" s="34"/>
      <c r="G41" s="34"/>
      <c r="H41" s="34"/>
    </row>
  </sheetData>
  <sheetProtection algorithmName="SHA-512" hashValue="/AX8JvV8XDHzBBd4YzFtkbTIDu/Xmpmnz7rAE8nnlMMBJfl5YPbKRFGqVo0VlWFvgG5oia2jn9vhXtumbWkHIg==" saltValue="RUF/xiLuCXGVeYZ5SCjIVCXu/T6Rl4WGVoaRcAruLMYZF3DAS0+AYkRqeN76oWAajvxpfcr/AYcmrXqRL/Xqa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SO_101 - KOMUNIKACE</vt:lpstr>
      <vt:lpstr>SO_VRN - VRN</vt:lpstr>
      <vt:lpstr>Seznam figur</vt:lpstr>
      <vt:lpstr>'Rekapitulace stavby'!Názvy_tisku</vt:lpstr>
      <vt:lpstr>'Seznam figur'!Názvy_tisku</vt:lpstr>
      <vt:lpstr>'SO_101 - KOMUNIKACE'!Názvy_tisku</vt:lpstr>
      <vt:lpstr>'SO_VRN - VRN'!Názvy_tisku</vt:lpstr>
      <vt:lpstr>'Rekapitulace stavby'!Oblast_tisku</vt:lpstr>
      <vt:lpstr>'Seznam figur'!Oblast_tisku</vt:lpstr>
      <vt:lpstr>'SO_101 - KOMUNIKACE'!Oblast_tisku</vt:lpstr>
      <vt:lpstr>'SO_VRN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DESKTOP-HEO79GD\tomas</dc:creator>
  <cp:lastModifiedBy>Zábranský Ladislav</cp:lastModifiedBy>
  <dcterms:created xsi:type="dcterms:W3CDTF">2024-09-12T06:51:40Z</dcterms:created>
  <dcterms:modified xsi:type="dcterms:W3CDTF">2024-09-12T07:05:13Z</dcterms:modified>
</cp:coreProperties>
</file>