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rek\Downloads\"/>
    </mc:Choice>
  </mc:AlternateContent>
  <bookViews>
    <workbookView xWindow="0" yWindow="0" windowWidth="23040" windowHeight="9192"/>
  </bookViews>
  <sheets>
    <sheet name="Rekapitulace stavby" sheetId="1" r:id="rId1"/>
    <sheet name="1 - SO 110 Komunikace" sheetId="2" r:id="rId2"/>
    <sheet name="2 - Vedlejší rozpočtové n..." sheetId="3" r:id="rId3"/>
  </sheets>
  <definedNames>
    <definedName name="_xlnm._FilterDatabase" localSheetId="1" hidden="1">'1 - SO 110 Komunikace'!$C$90:$K$361</definedName>
    <definedName name="_xlnm._FilterDatabase" localSheetId="2" hidden="1">'2 - Vedlejší rozpočtové n...'!$C$80:$K$91</definedName>
    <definedName name="_xlnm.Print_Area" localSheetId="1">'1 - SO 110 Komunikace'!$C$45:$J$72,'1 - SO 110 Komunikace'!$C$78:$K$361</definedName>
    <definedName name="_xlnm.Print_Area" localSheetId="2">'2 - Vedlejší rozpočtové n...'!$C$45:$J$62,'2 - Vedlejší rozpočtové n...'!$C$68:$K$91</definedName>
    <definedName name="_xlnm.Print_Area" localSheetId="0">'Rekapitulace stavby'!$D$4:$AO$36,'Rekapitulace stavby'!$C$42:$AQ$57</definedName>
    <definedName name="_xlnm.Print_Titles" localSheetId="1">'1 - SO 110 Komunikace'!$90:$90</definedName>
    <definedName name="_xlnm.Print_Titles" localSheetId="2">'2 - Vedlejší rozpočtové n...'!$80:$80</definedName>
    <definedName name="_xlnm.Print_Titles" localSheetId="0">'Rekapitulace stavby'!$52:$52</definedName>
  </definedNames>
  <calcPr calcId="162913"/>
</workbook>
</file>

<file path=xl/calcChain.xml><?xml version="1.0" encoding="utf-8"?>
<calcChain xmlns="http://schemas.openxmlformats.org/spreadsheetml/2006/main">
  <c r="J37" i="3" l="1"/>
  <c r="J36" i="3"/>
  <c r="AY56" i="1" s="1"/>
  <c r="J35" i="3"/>
  <c r="AX56" i="1" s="1"/>
  <c r="BI90" i="3"/>
  <c r="BH90" i="3"/>
  <c r="BG90" i="3"/>
  <c r="BF90" i="3"/>
  <c r="T90" i="3"/>
  <c r="R90" i="3"/>
  <c r="P90" i="3"/>
  <c r="BI88" i="3"/>
  <c r="BH88" i="3"/>
  <c r="BG88" i="3"/>
  <c r="BF88" i="3"/>
  <c r="T88" i="3"/>
  <c r="R88" i="3"/>
  <c r="P88" i="3"/>
  <c r="BI86" i="3"/>
  <c r="BH86" i="3"/>
  <c r="BG86" i="3"/>
  <c r="BF86" i="3"/>
  <c r="T86" i="3"/>
  <c r="R86" i="3"/>
  <c r="P86" i="3"/>
  <c r="BI84" i="3"/>
  <c r="BH84" i="3"/>
  <c r="BG84" i="3"/>
  <c r="BF84" i="3"/>
  <c r="T84" i="3"/>
  <c r="R84" i="3"/>
  <c r="P84" i="3"/>
  <c r="J78" i="3"/>
  <c r="J77" i="3"/>
  <c r="F75" i="3"/>
  <c r="E73" i="3"/>
  <c r="J55" i="3"/>
  <c r="J54" i="3"/>
  <c r="F52" i="3"/>
  <c r="E50" i="3"/>
  <c r="J18" i="3"/>
  <c r="E18" i="3"/>
  <c r="F78" i="3"/>
  <c r="J17" i="3"/>
  <c r="J15" i="3"/>
  <c r="E15" i="3"/>
  <c r="F77" i="3"/>
  <c r="J14" i="3"/>
  <c r="J12" i="3"/>
  <c r="J75" i="3" s="1"/>
  <c r="E7" i="3"/>
  <c r="E71" i="3" s="1"/>
  <c r="J37" i="2"/>
  <c r="J36" i="2"/>
  <c r="AY55" i="1"/>
  <c r="J35" i="2"/>
  <c r="AX55" i="1"/>
  <c r="BI358" i="2"/>
  <c r="BH358" i="2"/>
  <c r="BG358" i="2"/>
  <c r="BF358" i="2"/>
  <c r="T358" i="2"/>
  <c r="R358" i="2"/>
  <c r="P358" i="2"/>
  <c r="BI355" i="2"/>
  <c r="BH355" i="2"/>
  <c r="BG355" i="2"/>
  <c r="BF355" i="2"/>
  <c r="T355" i="2"/>
  <c r="R355" i="2"/>
  <c r="P355" i="2"/>
  <c r="BI351" i="2"/>
  <c r="BH351" i="2"/>
  <c r="BG351" i="2"/>
  <c r="BF351" i="2"/>
  <c r="T351" i="2"/>
  <c r="R351" i="2"/>
  <c r="P351" i="2"/>
  <c r="BI347" i="2"/>
  <c r="BH347" i="2"/>
  <c r="BG347" i="2"/>
  <c r="BF347" i="2"/>
  <c r="T347" i="2"/>
  <c r="R347" i="2"/>
  <c r="P347" i="2"/>
  <c r="BI342" i="2"/>
  <c r="BH342" i="2"/>
  <c r="BG342" i="2"/>
  <c r="BF342" i="2"/>
  <c r="T342" i="2"/>
  <c r="R342" i="2"/>
  <c r="P342" i="2"/>
  <c r="BI337" i="2"/>
  <c r="BH337" i="2"/>
  <c r="BG337" i="2"/>
  <c r="BF337" i="2"/>
  <c r="T337" i="2"/>
  <c r="R337" i="2"/>
  <c r="P337" i="2"/>
  <c r="BI333" i="2"/>
  <c r="BH333" i="2"/>
  <c r="BG333" i="2"/>
  <c r="BF333" i="2"/>
  <c r="T333" i="2"/>
  <c r="R333" i="2"/>
  <c r="P333" i="2"/>
  <c r="BI330" i="2"/>
  <c r="BH330" i="2"/>
  <c r="BG330" i="2"/>
  <c r="BF330" i="2"/>
  <c r="T330" i="2"/>
  <c r="R330" i="2"/>
  <c r="P330" i="2"/>
  <c r="BI327" i="2"/>
  <c r="BH327" i="2"/>
  <c r="BG327" i="2"/>
  <c r="BF327" i="2"/>
  <c r="T327" i="2"/>
  <c r="R327" i="2"/>
  <c r="P327" i="2"/>
  <c r="BI322" i="2"/>
  <c r="BH322" i="2"/>
  <c r="BG322" i="2"/>
  <c r="BF322" i="2"/>
  <c r="T322" i="2"/>
  <c r="R322" i="2"/>
  <c r="P322" i="2"/>
  <c r="BI319" i="2"/>
  <c r="BH319" i="2"/>
  <c r="BG319" i="2"/>
  <c r="BF319" i="2"/>
  <c r="T319" i="2"/>
  <c r="R319" i="2"/>
  <c r="P319" i="2"/>
  <c r="BI315" i="2"/>
  <c r="BH315" i="2"/>
  <c r="BG315" i="2"/>
  <c r="BF315" i="2"/>
  <c r="T315" i="2"/>
  <c r="R315" i="2"/>
  <c r="P315" i="2"/>
  <c r="BI311" i="2"/>
  <c r="BH311" i="2"/>
  <c r="BG311" i="2"/>
  <c r="BF311" i="2"/>
  <c r="T311" i="2"/>
  <c r="R311" i="2"/>
  <c r="P311" i="2"/>
  <c r="BI307" i="2"/>
  <c r="BH307" i="2"/>
  <c r="BG307" i="2"/>
  <c r="BF307" i="2"/>
  <c r="T307" i="2"/>
  <c r="R307" i="2"/>
  <c r="P307" i="2"/>
  <c r="BI302" i="2"/>
  <c r="BH302" i="2"/>
  <c r="BG302" i="2"/>
  <c r="BF302" i="2"/>
  <c r="T302" i="2"/>
  <c r="R302" i="2"/>
  <c r="P302" i="2"/>
  <c r="BI299" i="2"/>
  <c r="BH299" i="2"/>
  <c r="BG299" i="2"/>
  <c r="BF299" i="2"/>
  <c r="T299" i="2"/>
  <c r="R299" i="2"/>
  <c r="P299" i="2"/>
  <c r="BI294" i="2"/>
  <c r="BH294" i="2"/>
  <c r="BG294" i="2"/>
  <c r="BF294" i="2"/>
  <c r="T294" i="2"/>
  <c r="R294" i="2"/>
  <c r="P294" i="2"/>
  <c r="BI290" i="2"/>
  <c r="BH290" i="2"/>
  <c r="BG290" i="2"/>
  <c r="BF290" i="2"/>
  <c r="T290" i="2"/>
  <c r="R290" i="2"/>
  <c r="P290" i="2"/>
  <c r="BI286" i="2"/>
  <c r="BH286" i="2"/>
  <c r="BG286" i="2"/>
  <c r="BF286" i="2"/>
  <c r="T286" i="2"/>
  <c r="R286" i="2"/>
  <c r="P286" i="2"/>
  <c r="BI281" i="2"/>
  <c r="BH281" i="2"/>
  <c r="BG281" i="2"/>
  <c r="BF281" i="2"/>
  <c r="T281" i="2"/>
  <c r="R281" i="2"/>
  <c r="P281" i="2"/>
  <c r="BI277" i="2"/>
  <c r="BH277" i="2"/>
  <c r="BG277" i="2"/>
  <c r="BF277" i="2"/>
  <c r="T277" i="2"/>
  <c r="R277" i="2"/>
  <c r="P277" i="2"/>
  <c r="BI273" i="2"/>
  <c r="BH273" i="2"/>
  <c r="BG273" i="2"/>
  <c r="BF273" i="2"/>
  <c r="T273" i="2"/>
  <c r="R273" i="2"/>
  <c r="P273" i="2"/>
  <c r="BI268" i="2"/>
  <c r="BH268" i="2"/>
  <c r="BG268" i="2"/>
  <c r="BF268" i="2"/>
  <c r="T268" i="2"/>
  <c r="R268" i="2"/>
  <c r="P268" i="2"/>
  <c r="BI263" i="2"/>
  <c r="BH263" i="2"/>
  <c r="BG263" i="2"/>
  <c r="BF263" i="2"/>
  <c r="T263" i="2"/>
  <c r="R263" i="2"/>
  <c r="P263" i="2"/>
  <c r="BI258" i="2"/>
  <c r="BH258" i="2"/>
  <c r="BG258" i="2"/>
  <c r="BF258" i="2"/>
  <c r="T258" i="2"/>
  <c r="R258" i="2"/>
  <c r="P258" i="2"/>
  <c r="BI255" i="2"/>
  <c r="BH255" i="2"/>
  <c r="BG255" i="2"/>
  <c r="BF255" i="2"/>
  <c r="T255" i="2"/>
  <c r="R255" i="2"/>
  <c r="P255" i="2"/>
  <c r="BI250" i="2"/>
  <c r="BH250" i="2"/>
  <c r="BG250" i="2"/>
  <c r="BF250" i="2"/>
  <c r="T250" i="2"/>
  <c r="R250" i="2"/>
  <c r="P250" i="2"/>
  <c r="BI245" i="2"/>
  <c r="BH245" i="2"/>
  <c r="BG245" i="2"/>
  <c r="BF245" i="2"/>
  <c r="T245" i="2"/>
  <c r="R245" i="2"/>
  <c r="P245" i="2"/>
  <c r="BI241" i="2"/>
  <c r="BH241" i="2"/>
  <c r="BG241" i="2"/>
  <c r="BF241" i="2"/>
  <c r="T241" i="2"/>
  <c r="R241" i="2"/>
  <c r="P241" i="2"/>
  <c r="BI238" i="2"/>
  <c r="BH238" i="2"/>
  <c r="BG238" i="2"/>
  <c r="BF238" i="2"/>
  <c r="T238" i="2"/>
  <c r="R238" i="2"/>
  <c r="P238" i="2"/>
  <c r="BI235" i="2"/>
  <c r="BH235" i="2"/>
  <c r="BG235" i="2"/>
  <c r="BF235" i="2"/>
  <c r="T235" i="2"/>
  <c r="R235" i="2"/>
  <c r="P235" i="2"/>
  <c r="BI230" i="2"/>
  <c r="BH230" i="2"/>
  <c r="BG230" i="2"/>
  <c r="BF230" i="2"/>
  <c r="T230" i="2"/>
  <c r="R230" i="2"/>
  <c r="P230" i="2"/>
  <c r="BI226" i="2"/>
  <c r="BH226" i="2"/>
  <c r="BG226" i="2"/>
  <c r="BF226" i="2"/>
  <c r="T226" i="2"/>
  <c r="R226" i="2"/>
  <c r="P226" i="2"/>
  <c r="BI221" i="2"/>
  <c r="BH221" i="2"/>
  <c r="BG221" i="2"/>
  <c r="BF221" i="2"/>
  <c r="T221" i="2"/>
  <c r="R221" i="2"/>
  <c r="P221" i="2"/>
  <c r="BI217" i="2"/>
  <c r="BH217" i="2"/>
  <c r="BG217" i="2"/>
  <c r="BF217" i="2"/>
  <c r="T217" i="2"/>
  <c r="R217" i="2"/>
  <c r="P217" i="2"/>
  <c r="BI213" i="2"/>
  <c r="BH213" i="2"/>
  <c r="BG213" i="2"/>
  <c r="BF213" i="2"/>
  <c r="T213" i="2"/>
  <c r="R213" i="2"/>
  <c r="P213" i="2"/>
  <c r="BI209" i="2"/>
  <c r="BH209" i="2"/>
  <c r="BG209" i="2"/>
  <c r="BF209" i="2"/>
  <c r="T209" i="2"/>
  <c r="R209" i="2"/>
  <c r="P209" i="2"/>
  <c r="BI204" i="2"/>
  <c r="BH204" i="2"/>
  <c r="BG204" i="2"/>
  <c r="BF204" i="2"/>
  <c r="T204" i="2"/>
  <c r="R204" i="2"/>
  <c r="P204" i="2"/>
  <c r="BI200" i="2"/>
  <c r="BH200" i="2"/>
  <c r="BG200" i="2"/>
  <c r="BF200" i="2"/>
  <c r="T200" i="2"/>
  <c r="R200" i="2"/>
  <c r="P200" i="2"/>
  <c r="BI196" i="2"/>
  <c r="BH196" i="2"/>
  <c r="BG196" i="2"/>
  <c r="BF196" i="2"/>
  <c r="T196" i="2"/>
  <c r="R196" i="2"/>
  <c r="P196" i="2"/>
  <c r="BI192" i="2"/>
  <c r="BH192" i="2"/>
  <c r="BG192" i="2"/>
  <c r="BF192" i="2"/>
  <c r="T192" i="2"/>
  <c r="R192" i="2"/>
  <c r="P192" i="2"/>
  <c r="BI187" i="2"/>
  <c r="BH187" i="2"/>
  <c r="BG187" i="2"/>
  <c r="BF187" i="2"/>
  <c r="T187" i="2"/>
  <c r="R187" i="2"/>
  <c r="P187" i="2"/>
  <c r="BI181" i="2"/>
  <c r="BH181" i="2"/>
  <c r="BG181" i="2"/>
  <c r="BF181" i="2"/>
  <c r="T181" i="2"/>
  <c r="R181" i="2"/>
  <c r="P181" i="2"/>
  <c r="BI177" i="2"/>
  <c r="BH177" i="2"/>
  <c r="BG177" i="2"/>
  <c r="BF177" i="2"/>
  <c r="T177" i="2"/>
  <c r="R177" i="2"/>
  <c r="P177" i="2"/>
  <c r="BI174" i="2"/>
  <c r="BH174" i="2"/>
  <c r="BG174" i="2"/>
  <c r="BF174" i="2"/>
  <c r="T174" i="2"/>
  <c r="R174" i="2"/>
  <c r="P174" i="2"/>
  <c r="BI167" i="2"/>
  <c r="BH167" i="2"/>
  <c r="BG167" i="2"/>
  <c r="BF167" i="2"/>
  <c r="T167" i="2"/>
  <c r="R167" i="2"/>
  <c r="P167" i="2"/>
  <c r="BI161" i="2"/>
  <c r="BH161" i="2"/>
  <c r="BG161" i="2"/>
  <c r="BF161" i="2"/>
  <c r="T161" i="2"/>
  <c r="R161" i="2"/>
  <c r="P161" i="2"/>
  <c r="BI156" i="2"/>
  <c r="BH156" i="2"/>
  <c r="BG156" i="2"/>
  <c r="BF156" i="2"/>
  <c r="T156" i="2"/>
  <c r="R156" i="2"/>
  <c r="P156" i="2"/>
  <c r="BI152" i="2"/>
  <c r="BH152" i="2"/>
  <c r="BG152" i="2"/>
  <c r="BF152" i="2"/>
  <c r="T152" i="2"/>
  <c r="R152" i="2"/>
  <c r="P152" i="2"/>
  <c r="BI147" i="2"/>
  <c r="BH147" i="2"/>
  <c r="BG147" i="2"/>
  <c r="BF147" i="2"/>
  <c r="T147" i="2"/>
  <c r="R147" i="2"/>
  <c r="P147" i="2"/>
  <c r="BI143" i="2"/>
  <c r="BH143" i="2"/>
  <c r="BG143" i="2"/>
  <c r="BF143" i="2"/>
  <c r="T143" i="2"/>
  <c r="R143" i="2"/>
  <c r="P143" i="2"/>
  <c r="BI139" i="2"/>
  <c r="BH139" i="2"/>
  <c r="BG139" i="2"/>
  <c r="BF139" i="2"/>
  <c r="T139" i="2"/>
  <c r="R139" i="2"/>
  <c r="P139" i="2"/>
  <c r="BI135" i="2"/>
  <c r="BH135" i="2"/>
  <c r="BG135" i="2"/>
  <c r="BF135" i="2"/>
  <c r="T135" i="2"/>
  <c r="R135" i="2"/>
  <c r="P135" i="2"/>
  <c r="BI130" i="2"/>
  <c r="BH130" i="2"/>
  <c r="BG130" i="2"/>
  <c r="BF130" i="2"/>
  <c r="T130" i="2"/>
  <c r="R130" i="2"/>
  <c r="P130" i="2"/>
  <c r="BI126" i="2"/>
  <c r="BH126" i="2"/>
  <c r="BG126" i="2"/>
  <c r="BF126" i="2"/>
  <c r="T126" i="2"/>
  <c r="R126" i="2"/>
  <c r="P126" i="2"/>
  <c r="BI121" i="2"/>
  <c r="BH121" i="2"/>
  <c r="BG121" i="2"/>
  <c r="BF121" i="2"/>
  <c r="T121" i="2"/>
  <c r="R121" i="2"/>
  <c r="P121" i="2"/>
  <c r="BI117" i="2"/>
  <c r="BH117" i="2"/>
  <c r="BG117" i="2"/>
  <c r="BF117" i="2"/>
  <c r="T117" i="2"/>
  <c r="R117" i="2"/>
  <c r="P117" i="2"/>
  <c r="BI112" i="2"/>
  <c r="BH112" i="2"/>
  <c r="BG112" i="2"/>
  <c r="BF112" i="2"/>
  <c r="T112" i="2"/>
  <c r="R112" i="2"/>
  <c r="P112" i="2"/>
  <c r="BI108" i="2"/>
  <c r="BH108" i="2"/>
  <c r="BG108" i="2"/>
  <c r="BF108" i="2"/>
  <c r="T108" i="2"/>
  <c r="R108" i="2"/>
  <c r="P108" i="2"/>
  <c r="BI104" i="2"/>
  <c r="BH104" i="2"/>
  <c r="BG104" i="2"/>
  <c r="BF104" i="2"/>
  <c r="T104" i="2"/>
  <c r="R104" i="2"/>
  <c r="P104" i="2"/>
  <c r="BI101" i="2"/>
  <c r="BH101" i="2"/>
  <c r="BG101" i="2"/>
  <c r="BF101" i="2"/>
  <c r="T101" i="2"/>
  <c r="R101" i="2"/>
  <c r="P101" i="2"/>
  <c r="BI94" i="2"/>
  <c r="BH94" i="2"/>
  <c r="BG94" i="2"/>
  <c r="BF94" i="2"/>
  <c r="T94" i="2"/>
  <c r="R94" i="2"/>
  <c r="P94" i="2"/>
  <c r="J88" i="2"/>
  <c r="J87" i="2"/>
  <c r="F85" i="2"/>
  <c r="E83" i="2"/>
  <c r="J55" i="2"/>
  <c r="J54" i="2"/>
  <c r="F52" i="2"/>
  <c r="E50" i="2"/>
  <c r="J18" i="2"/>
  <c r="E18" i="2"/>
  <c r="F88" i="2" s="1"/>
  <c r="J17" i="2"/>
  <c r="J15" i="2"/>
  <c r="E15" i="2"/>
  <c r="F87" i="2" s="1"/>
  <c r="J14" i="2"/>
  <c r="J12" i="2"/>
  <c r="J52" i="2"/>
  <c r="E7" i="2"/>
  <c r="E81" i="2"/>
  <c r="L50" i="1"/>
  <c r="AM50" i="1"/>
  <c r="AM49" i="1"/>
  <c r="L49" i="1"/>
  <c r="AM47" i="1"/>
  <c r="L47" i="1"/>
  <c r="L45" i="1"/>
  <c r="L44" i="1"/>
  <c r="J358" i="2"/>
  <c r="BK355" i="2"/>
  <c r="BK351" i="2"/>
  <c r="BK347" i="2"/>
  <c r="J342" i="2"/>
  <c r="BK330" i="2"/>
  <c r="BK327" i="2"/>
  <c r="BK319" i="2"/>
  <c r="BK311" i="2"/>
  <c r="BK302" i="2"/>
  <c r="J290" i="2"/>
  <c r="BK277" i="2"/>
  <c r="BK268" i="2"/>
  <c r="J258" i="2"/>
  <c r="J250" i="2"/>
  <c r="BK241" i="2"/>
  <c r="BK235" i="2"/>
  <c r="J221" i="2"/>
  <c r="J213" i="2"/>
  <c r="BK204" i="2"/>
  <c r="J200" i="2"/>
  <c r="J196" i="2"/>
  <c r="J192" i="2"/>
  <c r="J187" i="2"/>
  <c r="BK177" i="2"/>
  <c r="BK174" i="2"/>
  <c r="BK167" i="2"/>
  <c r="BK161" i="2"/>
  <c r="BK156" i="2"/>
  <c r="J147" i="2"/>
  <c r="BK139" i="2"/>
  <c r="J126" i="2"/>
  <c r="J117" i="2"/>
  <c r="BK108" i="2"/>
  <c r="BK101" i="2"/>
  <c r="AS54" i="1"/>
  <c r="BK322" i="2"/>
  <c r="BK315" i="2"/>
  <c r="J307" i="2"/>
  <c r="BK299" i="2"/>
  <c r="BK290" i="2"/>
  <c r="J277" i="2"/>
  <c r="J268" i="2"/>
  <c r="BK258" i="2"/>
  <c r="BK250" i="2"/>
  <c r="J241" i="2"/>
  <c r="J235" i="2"/>
  <c r="BK226" i="2"/>
  <c r="BK213" i="2"/>
  <c r="J204" i="2"/>
  <c r="BK147" i="2"/>
  <c r="J139" i="2"/>
  <c r="BK130" i="2"/>
  <c r="BK121" i="2"/>
  <c r="J108" i="2"/>
  <c r="J101" i="2"/>
  <c r="J90" i="3"/>
  <c r="BK86" i="3"/>
  <c r="BK84" i="3"/>
  <c r="BK358" i="2"/>
  <c r="J355" i="2"/>
  <c r="J351" i="2"/>
  <c r="J347" i="2"/>
  <c r="BK337" i="2"/>
  <c r="J333" i="2"/>
  <c r="J330" i="2"/>
  <c r="J322" i="2"/>
  <c r="J315" i="2"/>
  <c r="BK307" i="2"/>
  <c r="J299" i="2"/>
  <c r="BK294" i="2"/>
  <c r="BK286" i="2"/>
  <c r="BK281" i="2"/>
  <c r="J273" i="2"/>
  <c r="J263" i="2"/>
  <c r="BK255" i="2"/>
  <c r="BK245" i="2"/>
  <c r="BK238" i="2"/>
  <c r="J230" i="2"/>
  <c r="J226" i="2"/>
  <c r="BK217" i="2"/>
  <c r="J209" i="2"/>
  <c r="BK200" i="2"/>
  <c r="BK196" i="2"/>
  <c r="BK192" i="2"/>
  <c r="BK187" i="2"/>
  <c r="BK181" i="2"/>
  <c r="J181" i="2"/>
  <c r="J177" i="2"/>
  <c r="J174" i="2"/>
  <c r="J167" i="2"/>
  <c r="J161" i="2"/>
  <c r="J156" i="2"/>
  <c r="BK152" i="2"/>
  <c r="BK143" i="2"/>
  <c r="BK135" i="2"/>
  <c r="J130" i="2"/>
  <c r="J121" i="2"/>
  <c r="BK112" i="2"/>
  <c r="BK104" i="2"/>
  <c r="J94" i="2"/>
  <c r="BK342" i="2"/>
  <c r="J337" i="2"/>
  <c r="BK333" i="2"/>
  <c r="J327" i="2"/>
  <c r="J319" i="2"/>
  <c r="J311" i="2"/>
  <c r="J302" i="2"/>
  <c r="J294" i="2"/>
  <c r="J286" i="2"/>
  <c r="J281" i="2"/>
  <c r="BK273" i="2"/>
  <c r="BK263" i="2"/>
  <c r="J255" i="2"/>
  <c r="J245" i="2"/>
  <c r="J238" i="2"/>
  <c r="BK230" i="2"/>
  <c r="BK221" i="2"/>
  <c r="J217" i="2"/>
  <c r="BK209" i="2"/>
  <c r="J152" i="2"/>
  <c r="J143" i="2"/>
  <c r="J135" i="2"/>
  <c r="BK126" i="2"/>
  <c r="BK117" i="2"/>
  <c r="J112" i="2"/>
  <c r="J104" i="2"/>
  <c r="BK94" i="2"/>
  <c r="BK90" i="3"/>
  <c r="BK88" i="3"/>
  <c r="J88" i="3"/>
  <c r="J86" i="3"/>
  <c r="J84" i="3"/>
  <c r="BK93" i="2" l="1"/>
  <c r="J93" i="2" s="1"/>
  <c r="J61" i="2" s="1"/>
  <c r="R93" i="2"/>
  <c r="BK116" i="2"/>
  <c r="J116" i="2" s="1"/>
  <c r="J62" i="2" s="1"/>
  <c r="R208" i="2"/>
  <c r="T208" i="2"/>
  <c r="P225" i="2"/>
  <c r="T225" i="2"/>
  <c r="P257" i="2"/>
  <c r="T257" i="2"/>
  <c r="P332" i="2"/>
  <c r="R332" i="2"/>
  <c r="P83" i="3"/>
  <c r="P82" i="3"/>
  <c r="P81" i="3" s="1"/>
  <c r="AU56" i="1" s="1"/>
  <c r="R83" i="3"/>
  <c r="R82" i="3"/>
  <c r="R81" i="3" s="1"/>
  <c r="P93" i="2"/>
  <c r="T93" i="2"/>
  <c r="P116" i="2"/>
  <c r="R116" i="2"/>
  <c r="T116" i="2"/>
  <c r="BK134" i="2"/>
  <c r="J134" i="2"/>
  <c r="J63" i="2" s="1"/>
  <c r="P134" i="2"/>
  <c r="R134" i="2"/>
  <c r="T134" i="2"/>
  <c r="BK151" i="2"/>
  <c r="J151" i="2"/>
  <c r="J64" i="2" s="1"/>
  <c r="P151" i="2"/>
  <c r="R151" i="2"/>
  <c r="T151" i="2"/>
  <c r="BK160" i="2"/>
  <c r="J160" i="2"/>
  <c r="J65" i="2" s="1"/>
  <c r="P160" i="2"/>
  <c r="R160" i="2"/>
  <c r="T160" i="2"/>
  <c r="BK176" i="2"/>
  <c r="J176" i="2"/>
  <c r="J66" i="2" s="1"/>
  <c r="P176" i="2"/>
  <c r="R176" i="2"/>
  <c r="T176" i="2"/>
  <c r="BK186" i="2"/>
  <c r="J186" i="2"/>
  <c r="J67" i="2" s="1"/>
  <c r="P186" i="2"/>
  <c r="R186" i="2"/>
  <c r="T186" i="2"/>
  <c r="BK208" i="2"/>
  <c r="J208" i="2"/>
  <c r="J68" i="2" s="1"/>
  <c r="P208" i="2"/>
  <c r="BK225" i="2"/>
  <c r="J225" i="2"/>
  <c r="J69" i="2" s="1"/>
  <c r="R225" i="2"/>
  <c r="BK257" i="2"/>
  <c r="J257" i="2"/>
  <c r="J70" i="2" s="1"/>
  <c r="R257" i="2"/>
  <c r="BK332" i="2"/>
  <c r="J332" i="2"/>
  <c r="J71" i="2" s="1"/>
  <c r="T332" i="2"/>
  <c r="BK83" i="3"/>
  <c r="J83" i="3"/>
  <c r="J61" i="3" s="1"/>
  <c r="T83" i="3"/>
  <c r="T82" i="3" s="1"/>
  <c r="T81" i="3" s="1"/>
  <c r="E48" i="3"/>
  <c r="J52" i="3"/>
  <c r="F54" i="3"/>
  <c r="F55" i="3"/>
  <c r="BE84" i="3"/>
  <c r="BE86" i="3"/>
  <c r="BE88" i="3"/>
  <c r="BE90" i="3"/>
  <c r="E48" i="2"/>
  <c r="F55" i="2"/>
  <c r="J85" i="2"/>
  <c r="BE94" i="2"/>
  <c r="BE101" i="2"/>
  <c r="BE130" i="2"/>
  <c r="BE135" i="2"/>
  <c r="BE213" i="2"/>
  <c r="BE221" i="2"/>
  <c r="BE235" i="2"/>
  <c r="BE258" i="2"/>
  <c r="BE273" i="2"/>
  <c r="BE286" i="2"/>
  <c r="BE290" i="2"/>
  <c r="BE299" i="2"/>
  <c r="BE307" i="2"/>
  <c r="BE322" i="2"/>
  <c r="BE327" i="2"/>
  <c r="BE337" i="2"/>
  <c r="F54" i="2"/>
  <c r="BE104" i="2"/>
  <c r="BE108" i="2"/>
  <c r="BE112" i="2"/>
  <c r="BE117" i="2"/>
  <c r="BE121" i="2"/>
  <c r="BE126" i="2"/>
  <c r="BE139" i="2"/>
  <c r="BE143" i="2"/>
  <c r="BE147" i="2"/>
  <c r="BE152" i="2"/>
  <c r="BE156" i="2"/>
  <c r="BE161" i="2"/>
  <c r="BE167" i="2"/>
  <c r="BE174" i="2"/>
  <c r="BE177" i="2"/>
  <c r="BE181" i="2"/>
  <c r="BE187" i="2"/>
  <c r="BE192" i="2"/>
  <c r="BE196" i="2"/>
  <c r="BE200" i="2"/>
  <c r="BE204" i="2"/>
  <c r="BE209" i="2"/>
  <c r="BE217" i="2"/>
  <c r="BE226" i="2"/>
  <c r="BE230" i="2"/>
  <c r="BE238" i="2"/>
  <c r="BE241" i="2"/>
  <c r="BE245" i="2"/>
  <c r="BE250" i="2"/>
  <c r="BE255" i="2"/>
  <c r="BE263" i="2"/>
  <c r="BE268" i="2"/>
  <c r="BE277" i="2"/>
  <c r="BE281" i="2"/>
  <c r="BE294" i="2"/>
  <c r="BE302" i="2"/>
  <c r="BE311" i="2"/>
  <c r="BE315" i="2"/>
  <c r="BE319" i="2"/>
  <c r="BE330" i="2"/>
  <c r="BE333" i="2"/>
  <c r="BE342" i="2"/>
  <c r="BE347" i="2"/>
  <c r="BE351" i="2"/>
  <c r="BE355" i="2"/>
  <c r="BE358" i="2"/>
  <c r="F36" i="2"/>
  <c r="BC55" i="1"/>
  <c r="J34" i="2"/>
  <c r="AW55" i="1"/>
  <c r="F37" i="2"/>
  <c r="BD55" i="1"/>
  <c r="F34" i="2"/>
  <c r="BA55" i="1"/>
  <c r="F35" i="2"/>
  <c r="BB55" i="1"/>
  <c r="F34" i="3"/>
  <c r="BA56" i="1"/>
  <c r="J34" i="3"/>
  <c r="AW56" i="1"/>
  <c r="F35" i="3"/>
  <c r="BB56" i="1"/>
  <c r="F36" i="3"/>
  <c r="BC56" i="1"/>
  <c r="F37" i="3"/>
  <c r="BD56" i="1"/>
  <c r="T92" i="2" l="1"/>
  <c r="T91" i="2" s="1"/>
  <c r="P92" i="2"/>
  <c r="P91" i="2" s="1"/>
  <c r="AU55" i="1" s="1"/>
  <c r="AU54" i="1" s="1"/>
  <c r="R92" i="2"/>
  <c r="R91" i="2" s="1"/>
  <c r="BK92" i="2"/>
  <c r="J92" i="2" s="1"/>
  <c r="J60" i="2" s="1"/>
  <c r="BK82" i="3"/>
  <c r="J82" i="3"/>
  <c r="J60" i="3" s="1"/>
  <c r="F33" i="2"/>
  <c r="AZ55" i="1" s="1"/>
  <c r="J33" i="2"/>
  <c r="AV55" i="1" s="1"/>
  <c r="AT55" i="1" s="1"/>
  <c r="BB54" i="1"/>
  <c r="W31" i="1"/>
  <c r="BA54" i="1"/>
  <c r="W30" i="1"/>
  <c r="BD54" i="1"/>
  <c r="W33" i="1"/>
  <c r="BC54" i="1"/>
  <c r="W32" i="1"/>
  <c r="F33" i="3"/>
  <c r="AZ56" i="1"/>
  <c r="J33" i="3"/>
  <c r="AV56" i="1"/>
  <c r="AT56" i="1" s="1"/>
  <c r="BK91" i="2" l="1"/>
  <c r="J91" i="2"/>
  <c r="J59" i="2" s="1"/>
  <c r="BK81" i="3"/>
  <c r="J81" i="3" s="1"/>
  <c r="J30" i="3" s="1"/>
  <c r="AG56" i="1" s="1"/>
  <c r="AZ54" i="1"/>
  <c r="W29" i="1" s="1"/>
  <c r="AW54" i="1"/>
  <c r="AK30" i="1" s="1"/>
  <c r="AX54" i="1"/>
  <c r="AY54" i="1"/>
  <c r="J39" i="3" l="1"/>
  <c r="J59" i="3"/>
  <c r="AN56" i="1"/>
  <c r="J30" i="2"/>
  <c r="AG55" i="1"/>
  <c r="AG54" i="1" s="1"/>
  <c r="AK26" i="1" s="1"/>
  <c r="AK35" i="1" s="1"/>
  <c r="AV54" i="1"/>
  <c r="AK29" i="1"/>
  <c r="J39" i="2" l="1"/>
  <c r="AN55" i="1"/>
  <c r="AT54" i="1"/>
  <c r="AN54" i="1" s="1"/>
</calcChain>
</file>

<file path=xl/sharedStrings.xml><?xml version="1.0" encoding="utf-8"?>
<sst xmlns="http://schemas.openxmlformats.org/spreadsheetml/2006/main" count="2921" uniqueCount="479">
  <si>
    <t>Export Komplet</t>
  </si>
  <si>
    <t>VZ</t>
  </si>
  <si>
    <t>2.0</t>
  </si>
  <si>
    <t>ZAMOK</t>
  </si>
  <si>
    <t>False</t>
  </si>
  <si>
    <t>{c9f968ee-1da8-4f71-94fd-9e91546dd0ed}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</si>
  <si>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</si>
  <si>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</si>
  <si>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</si>
  <si>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</si>
  <si>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</si>
  <si>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</si>
  <si>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</si>
  <si>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</si>
  <si>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x81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</si>
  <si>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</si>
  <si>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</si>
  <si>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III/205 7 Hvozd - Pláně povrchová oprava</t>
  </si>
  <si>
    <t>KSO:</t>
  </si>
  <si>
    <t/>
  </si>
  <si>
    <t>CC-CZ:</t>
  </si>
  <si>
    <t>Místo:</t>
  </si>
  <si>
    <t xml:space="preserve"> </t>
  </si>
  <si>
    <t>Datum:</t>
  </si>
  <si>
    <t>29. 11. 2023</t>
  </si>
  <si>
    <t>Zadavatel:</t>
  </si>
  <si>
    <t>IČ:</t>
  </si>
  <si>
    <t>DIČ:</t>
  </si>
  <si>
    <t>Uchazeč:</t>
  </si>
  <si>
    <t>Vyplň údaj</t>
  </si>
  <si>
    <t>Projektant:</t>
  </si>
  <si>
    <t>06259197</t>
  </si>
  <si>
    <t>Ing.Bohunil Fröhlich,Záhumenní 808,337 01 Rokycany</t>
  </si>
  <si>
    <t>CZ6803011578</t>
  </si>
  <si>
    <t>True</t>
  </si>
  <si>
    <t>Zpracovatel:</t>
  </si>
  <si>
    <t>08179981</t>
  </si>
  <si>
    <t>Jiří Marek, Stýskaly 7, 330 11 Třemošná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</si>
  <si>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</si>
  <si>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</si>
  <si>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</si>
  <si>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</si>
  <si>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</si>
  <si>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</si>
  <si>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</si>
  <si>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</si>
  <si>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</si>
  <si>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</si>
  <si>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</si>
  <si>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</si>
  <si>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</si>
  <si>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</si>
  <si>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</si>
  <si>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</si>
  <si>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</si>
  <si>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</si>
  <si>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</si>
  <si>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</si>
  <si>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</si>
  <si>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</si>
  <si>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</si>
  <si>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</si>
  <si>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</si>
  <si>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</si>
  <si>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</si>
  <si>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</si>
  <si>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</si>
  <si>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</si>
  <si>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</si>
  <si>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</si>
  <si>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</si>
  <si>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</si>
  <si>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</si>
  <si>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</si>
  <si>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</si>
  <si>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</si>
  <si>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</si>
  <si>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</si>
  <si>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</si>
  <si>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1</t>
  </si>
  <si>
    <t>SO 110 Komunikace</t>
  </si>
  <si>
    <t>STA</t>
  </si>
  <si>
    <t>{67c99c36-70f4-48d8-83b2-8cef89222593}</t>
  </si>
  <si>
    <t>822 24 73</t>
  </si>
  <si>
    <t>2</t>
  </si>
  <si>
    <t>Vedlejší rozpočtové náklady</t>
  </si>
  <si>
    <t>{7f62a39a-b26a-4940-9db1-1cfc755fb5b6}</t>
  </si>
  <si>
    <t>KRYCÍ LIST SOUPISU PRACÍ</t>
  </si>
  <si>
    <t>Objekt:</t>
  </si>
  <si>
    <t>1 - SO 110 Komunikace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</si>
  <si>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</si>
  <si>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</si>
  <si>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</si>
  <si>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</si>
  <si>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</si>
  <si>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</si>
  <si>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2 - A - Vozovka 0,000 - 0,015 km, 1,799 - 1,814 km, 1,825 - 1,840 km, 2,927 - 2,942 km</t>
  </si>
  <si>
    <t xml:space="preserve">    3 - B - Vozovka 0,015 - 1,799 km, 1,840 - 2,927 km</t>
  </si>
  <si>
    <t xml:space="preserve">    4 - C - Vozovka 1,814 - 1,825 km</t>
  </si>
  <si>
    <t xml:space="preserve">    5 - Krajnice</t>
  </si>
  <si>
    <t xml:space="preserve">    6 - D - Vozovka hospodářského sjezdu</t>
  </si>
  <si>
    <t xml:space="preserve">    7 - E - Vozovka samostatného sjezdu</t>
  </si>
  <si>
    <t xml:space="preserve">    8 - F - Vozovka připojení místní komunikace </t>
  </si>
  <si>
    <t xml:space="preserve">    9 - Dopravní značení</t>
  </si>
  <si>
    <t xml:space="preserve">    10 - Ostatní konstrukce a práce</t>
  </si>
  <si>
    <t xml:space="preserve">    11 - Bourání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</si>
  <si>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</si>
  <si>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</si>
  <si>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</si>
  <si>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</si>
  <si>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</si>
  <si>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</si>
  <si>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</si>
  <si>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</si>
  <si>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</si>
  <si>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</si>
  <si>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</si>
  <si>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</si>
  <si>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</si>
  <si>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</si>
  <si>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</si>
  <si>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</si>
  <si>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</si>
  <si>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</si>
  <si>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122251104</t>
  </si>
  <si>
    <t>Odkopávky a prokopávky nezapažené strojně v hornině třídy těžitelnosti I skupiny 3 přes 100 do 500 m3</t>
  </si>
  <si>
    <t>m3</t>
  </si>
  <si>
    <t>CS ÚRS 2023 02</t>
  </si>
  <si>
    <t>4</t>
  </si>
  <si>
    <t>-1345199799</t>
  </si>
  <si>
    <t>Online PSC</t>
  </si>
  <si>
    <t>https://podminky.urs.cz/item/CS_URS_2023_02/122251104</t>
  </si>
  <si>
    <t>VV</t>
  </si>
  <si>
    <t xml:space="preserve">"viz.výkres č.2-5 Situace komunikace část I-IV" </t>
  </si>
  <si>
    <t>"samostatný sjezd"  95*0,24</t>
  </si>
  <si>
    <t>"hospodářský sjezd"  173*0,16</t>
  </si>
  <si>
    <t>"krajnice" (70+2800+19)*0,05</t>
  </si>
  <si>
    <t>Součet</t>
  </si>
  <si>
    <t>16275R</t>
  </si>
  <si>
    <t>Vodorovné přemístění výkopku/sypaniny z horniny třídy těžitelnosti I skupiny 1 až 3 dle možností zhotovitele</t>
  </si>
  <si>
    <t>1701657568</t>
  </si>
  <si>
    <t>"viz.pol.122251104" 194,93</t>
  </si>
  <si>
    <t>3</t>
  </si>
  <si>
    <t>171251201</t>
  </si>
  <si>
    <t>Uložení sypaniny na skládky nebo meziskládky bez hutnění s upravením uložené sypaniny do předepsaného tvaru</t>
  </si>
  <si>
    <t>1856870978</t>
  </si>
  <si>
    <t>https://podminky.urs.cz/item/CS_URS_2023_02/171251201</t>
  </si>
  <si>
    <t>"viz.pol.16275R" 194,93</t>
  </si>
  <si>
    <t>171201231</t>
  </si>
  <si>
    <t>Poplatek za uložení stavebního odpadu na recyklační skládce (skládkovné) zeminy a kamení zatříděného do Katalogu odpadů pod kódem 17 05 04</t>
  </si>
  <si>
    <t>t</t>
  </si>
  <si>
    <t>861060233</t>
  </si>
  <si>
    <t>https://podminky.urs.cz/item/CS_URS_2023_02/171201231</t>
  </si>
  <si>
    <t>"viz.pol.171251201" 194,93*1,8</t>
  </si>
  <si>
    <t>5</t>
  </si>
  <si>
    <t>181951112</t>
  </si>
  <si>
    <t>Úprava pláně vyrovnáním výškových rozdílů strojně v hornině třídy těžitelnosti I, skupiny 1 až 3 se zhutněním</t>
  </si>
  <si>
    <t>m2</t>
  </si>
  <si>
    <t>614254157</t>
  </si>
  <si>
    <t>https://podminky.urs.cz/item/CS_URS_2023_02/181951112</t>
  </si>
  <si>
    <t>"viz.výkres č.2-5 Situace komunikace část I-IV- výměra převzata z AutoCad" 95+173</t>
  </si>
  <si>
    <t>A - Vozovka 0,000 - 0,015 km, 1,799 - 1,814 km, 1,825 - 1,840 km, 2,927 - 2,942 km</t>
  </si>
  <si>
    <t>6</t>
  </si>
  <si>
    <t>573231108</t>
  </si>
  <si>
    <t>Postřik spojovací PS bez posypu kamenivem ze silniční emulze, v množství 0,50 kg/m2</t>
  </si>
  <si>
    <t>658882214</t>
  </si>
  <si>
    <t>https://podminky.urs.cz/item/CS_URS_2023_02/573231108</t>
  </si>
  <si>
    <t>"viz.výkres č.2-5 Situace komunikace část I-IV- výměra převzata z AutoCad" 350</t>
  </si>
  <si>
    <t>7</t>
  </si>
  <si>
    <t>577145122</t>
  </si>
  <si>
    <t>Asfaltový beton vrstva ložní ACL 16 (ABH) s rozprostřením a zhutněním z nemodifikovaného asfaltu v pruhu šířky přes 3 m, po zhutnění tl. 50 mm</t>
  </si>
  <si>
    <t>1799131182</t>
  </si>
  <si>
    <t>https://podminky.urs.cz/item/CS_URS_2023_02/577145122</t>
  </si>
  <si>
    <t>P</t>
  </si>
  <si>
    <t>Poznámka k položce:_x000D_
tl. 0-100 mm</t>
  </si>
  <si>
    <t>"viz.pol.573231108" 350</t>
  </si>
  <si>
    <t>8</t>
  </si>
  <si>
    <t>1351525834</t>
  </si>
  <si>
    <t>9</t>
  </si>
  <si>
    <t>577144121</t>
  </si>
  <si>
    <t>Asfaltový beton vrstva obrusná ACO 11 (ABS) s rozprostřením a se zhutněním z nemodifikovaného asfaltu v pruhu šířky přes 3 m tř. I, po zhutnění tl. 50 mm</t>
  </si>
  <si>
    <t>1816382426</t>
  </si>
  <si>
    <t>https://podminky.urs.cz/item/CS_URS_2023_02/577144121</t>
  </si>
  <si>
    <t>B - Vozovka 0,015 - 1,799 km, 1,840 - 2,927 km</t>
  </si>
  <si>
    <t>10</t>
  </si>
  <si>
    <t>-1740798881</t>
  </si>
  <si>
    <t>"viz.výkres č.2-5 Situace komunikace část I-IV- výměra převzata z AutoCad" 14500</t>
  </si>
  <si>
    <t>11</t>
  </si>
  <si>
    <t>577175122</t>
  </si>
  <si>
    <t>Asfaltový beton vrstva ložní ACL 16 (ABH) s rozprostřením a zhutněním z nemodifikovaného asfaltu v pruhu šířky přes 3 m, po zhutnění tl. 80 mm</t>
  </si>
  <si>
    <t>917968182</t>
  </si>
  <si>
    <t>https://podminky.urs.cz/item/CS_URS_2023_02/577175122</t>
  </si>
  <si>
    <t>"viz.pol.573231108" 14500</t>
  </si>
  <si>
    <t>12</t>
  </si>
  <si>
    <t>-1062124192</t>
  </si>
  <si>
    <t>13</t>
  </si>
  <si>
    <t>-438230488</t>
  </si>
  <si>
    <t>C - Vozovka 1,814 - 1,825 km</t>
  </si>
  <si>
    <t>14</t>
  </si>
  <si>
    <t>1524906939</t>
  </si>
  <si>
    <t>"viz.výkres č.2-5 Situace komunikace část I-IV- výměra převzata z AutoCad" 65</t>
  </si>
  <si>
    <t>998742425</t>
  </si>
  <si>
    <t>"viz.pol.573231108" 65</t>
  </si>
  <si>
    <t>Krajnice</t>
  </si>
  <si>
    <t>16</t>
  </si>
  <si>
    <t>569941131</t>
  </si>
  <si>
    <t>Zpevnění krajnic nebo komunikací pro pěší s rozprostřením a zhutněním, po zhutnění asfaltovým recyklátem tl. 110 mm vč. dodávky recyklátu</t>
  </si>
  <si>
    <t>-1755717655</t>
  </si>
  <si>
    <t>https://podminky.urs.cz/item/CS_URS_2023_02/569941131</t>
  </si>
  <si>
    <t>Poznámka k položce:_x000D_
recyklát musí odpovídat zatřídění ZAS-T1 s hodnotou "PAU" nepřesahující 6mg/kg šušiny</t>
  </si>
  <si>
    <t xml:space="preserve">"viz.výkres č.2-5 Situace komunikace část I-IV- výměra převzata z AutoCad" </t>
  </si>
  <si>
    <t>"skladba krajnice A" 70</t>
  </si>
  <si>
    <t>17</t>
  </si>
  <si>
    <t>569951131</t>
  </si>
  <si>
    <t>Zpevnění krajnic nebo komunikací pro pěší s rozprostřením a zhutněním, po zhutnění asfaltovým recyklátem tl. 130 mm vč. dodávky materiálu</t>
  </si>
  <si>
    <t>253368073</t>
  </si>
  <si>
    <t>https://podminky.urs.cz/item/CS_URS_2023_02/569951131</t>
  </si>
  <si>
    <t>"skladba krajnice B" 2800</t>
  </si>
  <si>
    <t>"skladba krajnice samostatného sjezdu" 19</t>
  </si>
  <si>
    <t>18</t>
  </si>
  <si>
    <t>998225111</t>
  </si>
  <si>
    <t>Přesun hmot pro komunikace s krytem z kameniva, monolitickým betonovým nebo živičným dopravní vzdálenost do 200 m jakékoliv délky objektu</t>
  </si>
  <si>
    <t>29826565</t>
  </si>
  <si>
    <t>https://podminky.urs.cz/item/CS_URS_2023_02/998225111</t>
  </si>
  <si>
    <t>D - Vozovka hospodářského sjezdu</t>
  </si>
  <si>
    <t>19</t>
  </si>
  <si>
    <t>564931412R</t>
  </si>
  <si>
    <t>Podklad nebo podsyp z asfaltového recyklátu s rozprostřením a zhutněním plochy přes 100 m2, po zhutnění tl. 100 mm bez dodávky recyklátu (bude použit z vyfrézovaných ploch)</t>
  </si>
  <si>
    <t>1239213612</t>
  </si>
  <si>
    <t>"viz.výkres č.2-5 Situace komunikace část I-IV- výměra převzata z AutoCad" 173</t>
  </si>
  <si>
    <t>20</t>
  </si>
  <si>
    <t>564921411</t>
  </si>
  <si>
    <t>Podklad nebo podsyp z asfaltového recyklátu s rozprostřením a zhutněním plochy přes 100 m2, po zhutnění tl. 60 mm vč.dodávky recyklátu</t>
  </si>
  <si>
    <t>566640491</t>
  </si>
  <si>
    <t>https://podminky.urs.cz/item/CS_URS_2023_02/564921411</t>
  </si>
  <si>
    <t>E - Vozovka samostatného sjezdu</t>
  </si>
  <si>
    <t>564841112</t>
  </si>
  <si>
    <t>Podklad ze štěrkodrti ŠD s rozprostřením a zhutněním plochy přes 100 m2, po zhutnění tl. 130 mm</t>
  </si>
  <si>
    <t>-1170169667</t>
  </si>
  <si>
    <t>https://podminky.urs.cz/item/CS_URS_2023_02/564841112</t>
  </si>
  <si>
    <t>Poznámka k položce:_x000D_
tl.100-150 mm</t>
  </si>
  <si>
    <t>"viz.výkres č.2-5 Situace komunikace část I-IV- výměra převzata z AutoCad" 95</t>
  </si>
  <si>
    <t>22</t>
  </si>
  <si>
    <t>28883126</t>
  </si>
  <si>
    <t>"viz.pol.564841112" 95</t>
  </si>
  <si>
    <t>23</t>
  </si>
  <si>
    <t>577155112</t>
  </si>
  <si>
    <t>Asfaltový beton vrstva ložní ACL 16 (ABH) s rozprostřením a zhutněním z nemodifikovaného asfaltu v pruhu šířky do 3 m, po zhutnění tl. 60 mm</t>
  </si>
  <si>
    <t>464801667</t>
  </si>
  <si>
    <t>https://podminky.urs.cz/item/CS_URS_2023_02/577155112</t>
  </si>
  <si>
    <t>24</t>
  </si>
  <si>
    <t>-1907107102</t>
  </si>
  <si>
    <t>25</t>
  </si>
  <si>
    <t>-1148835399</t>
  </si>
  <si>
    <t xml:space="preserve">F - Vozovka připojení místní komunikace </t>
  </si>
  <si>
    <t>26</t>
  </si>
  <si>
    <t>92234118</t>
  </si>
  <si>
    <t>"viz.výkres č.2-5 Situace komunikace část I-IV- výměra převzata z AutoCad" 35</t>
  </si>
  <si>
    <t>27</t>
  </si>
  <si>
    <t>577175112</t>
  </si>
  <si>
    <t>Asfaltový beton vrstva ložní ACL 16 (ABH) s rozprostřením a zhutněním z nemodifikovaného asfaltu v pruhu šířky do 3 m, po zhutnění tl. 80 mm</t>
  </si>
  <si>
    <t>1173514575</t>
  </si>
  <si>
    <t>https://podminky.urs.cz/item/CS_URS_2023_02/577175112</t>
  </si>
  <si>
    <t>"viz.pol.573231108" 35</t>
  </si>
  <si>
    <t>28</t>
  </si>
  <si>
    <t>221238124</t>
  </si>
  <si>
    <t>29</t>
  </si>
  <si>
    <t>-2042110943</t>
  </si>
  <si>
    <t>Dopravní značení</t>
  </si>
  <si>
    <t>30</t>
  </si>
  <si>
    <t>914511112</t>
  </si>
  <si>
    <t>Montáž sloupku dopravních značek délky do 3,5 m do hliníkové patky pro sloupek D 60 mm</t>
  </si>
  <si>
    <t>kus</t>
  </si>
  <si>
    <t>-1658231223</t>
  </si>
  <si>
    <t>https://podminky.urs.cz/item/CS_URS_2023_02/914511112</t>
  </si>
  <si>
    <t>"viz.výkres č.9-Dopravni značení" 2+1+2+1+2+2+1+2+1+4</t>
  </si>
  <si>
    <t>31</t>
  </si>
  <si>
    <t>912211111</t>
  </si>
  <si>
    <t>Montáž směrového sloupku plastového s odrazkou prostým uložením bez betonového základu silničního</t>
  </si>
  <si>
    <t>-1061373439</t>
  </si>
  <si>
    <t>https://podminky.urs.cz/item/CS_URS_2023_02/912211111</t>
  </si>
  <si>
    <t>"viz.výkres č.2-5 Situace komunikace část I-IV" (2*4+1*3+4*3+10+11+20)*2</t>
  </si>
  <si>
    <t>2*(13+8)</t>
  </si>
  <si>
    <t>32</t>
  </si>
  <si>
    <t>M</t>
  </si>
  <si>
    <t>40445158</t>
  </si>
  <si>
    <t>sloupek směrový silniční plastový 1,2m</t>
  </si>
  <si>
    <t>1996225707</t>
  </si>
  <si>
    <t>33</t>
  </si>
  <si>
    <t>40445158R</t>
  </si>
  <si>
    <t>sloupek směrový silniční plastový 1,2m - červený</t>
  </si>
  <si>
    <t>-1308587111</t>
  </si>
  <si>
    <t>"viz.výkres č.2-5 Situace komunikace část I-IV" 2*(13+8)</t>
  </si>
  <si>
    <t>34</t>
  </si>
  <si>
    <t>915611111</t>
  </si>
  <si>
    <t>Předznačení pro vodorovné značení stříkané barvou nebo prováděné z nátěrových hmot liniové dělicí čáry, vodicí proužky</t>
  </si>
  <si>
    <t>m</t>
  </si>
  <si>
    <t>-1356020980</t>
  </si>
  <si>
    <t>https://podminky.urs.cz/item/CS_URS_2023_02/915611111</t>
  </si>
  <si>
    <t>"viz.výkres č.9-Dopravni značení" 5870+14</t>
  </si>
  <si>
    <t>35</t>
  </si>
  <si>
    <t>915211112</t>
  </si>
  <si>
    <t>Vodorovné dopravní značení stříkaným plastem dělící čára šířky 125 mm souvislá bílá retroreflexní</t>
  </si>
  <si>
    <t>-2127189370</t>
  </si>
  <si>
    <t>https://podminky.urs.cz/item/CS_URS_2023_02/915211112</t>
  </si>
  <si>
    <t xml:space="preserve">"viz.výkres č.9-Dopravni značení" </t>
  </si>
  <si>
    <t>"vodící čára V4" 2942*2-14</t>
  </si>
  <si>
    <t>36</t>
  </si>
  <si>
    <t>915221122</t>
  </si>
  <si>
    <t>Vodorovné dopravní značení stříkaným plastem vodící čára bílá šířky 250 mm přerušovaná retroreflexní</t>
  </si>
  <si>
    <t>-1999835253</t>
  </si>
  <si>
    <t>https://podminky.urs.cz/item/CS_URS_2023_02/915221122</t>
  </si>
  <si>
    <t>"vodící čára V2b" 14</t>
  </si>
  <si>
    <t>37</t>
  </si>
  <si>
    <t>998223011</t>
  </si>
  <si>
    <t>Přesun hmot pro pozemní komunikace s krytem dlážděným dopravní vzdálenost do 200 m jakékoliv délky objektu</t>
  </si>
  <si>
    <t>223198045</t>
  </si>
  <si>
    <t>https://podminky.urs.cz/item/CS_URS_2023_02/998223011</t>
  </si>
  <si>
    <t>Ostatní konstrukce a práce</t>
  </si>
  <si>
    <t>38</t>
  </si>
  <si>
    <t>572243111</t>
  </si>
  <si>
    <t>Vyspravení neupravených výtluků s očištěním, zaplněním směsí a se zhutněním asfaltovým betonem</t>
  </si>
  <si>
    <t>-1420479265</t>
  </si>
  <si>
    <t>https://podminky.urs.cz/item/CS_URS_2023_02/572243111</t>
  </si>
  <si>
    <t>" viz.poznámka" 45</t>
  </si>
  <si>
    <t>39</t>
  </si>
  <si>
    <t>919735111</t>
  </si>
  <si>
    <t>Řezání stávajícího živičného krytu nebo podkladu hloubky do 50 mm</t>
  </si>
  <si>
    <t>-2122821790</t>
  </si>
  <si>
    <t>https://podminky.urs.cz/item/CS_URS_2023_02/919735111</t>
  </si>
  <si>
    <t>"Proříznutí trhlin a spar - 10% z plochy" 14500*0,1</t>
  </si>
  <si>
    <t>40</t>
  </si>
  <si>
    <t>572531131</t>
  </si>
  <si>
    <t>Vyspravení trhlin dosavadního krytu asfaltovou sanační hmotou oprava trhlin šířky přes 30 do 40 mm</t>
  </si>
  <si>
    <t>-139946698</t>
  </si>
  <si>
    <t>https://podminky.urs.cz/item/CS_URS_2023_02/572531131</t>
  </si>
  <si>
    <t>"Oprava trhlin a spar - 10% z plochy" 14500*0,1</t>
  </si>
  <si>
    <t>41</t>
  </si>
  <si>
    <t>938909311</t>
  </si>
  <si>
    <t>Čištění vozovek metením bláta, prachu nebo hlinitého nánosu s odklizením na hromady na vzdálenost do 20 m nebo naložením na dopravní prostředek strojně povrchu podkladu nebo krytu betonového nebo živičného</t>
  </si>
  <si>
    <t>946603132</t>
  </si>
  <si>
    <t>https://podminky.urs.cz/item/CS_URS_2023_02/938909311</t>
  </si>
  <si>
    <t>"viz.výkres č.2-5 Situace komunikace část I-IV- výměra převzata z AutoCad" 350+14500+65+35</t>
  </si>
  <si>
    <t>42</t>
  </si>
  <si>
    <t>938908411</t>
  </si>
  <si>
    <t>Čištění vozovek splachováním vodou povrchu podkladu nebo krytu živičného, betonového nebo dlážděného</t>
  </si>
  <si>
    <t>1985011736</t>
  </si>
  <si>
    <t>https://podminky.urs.cz/item/CS_URS_2023_02/938908411</t>
  </si>
  <si>
    <t>"viz.pol.č.938909311" 14950</t>
  </si>
  <si>
    <t>43</t>
  </si>
  <si>
    <t>938902421</t>
  </si>
  <si>
    <t>Čištění propustků s odstraněním travnatého porostu nebo nánosu, s naložením na dopravní prostředek nebo s přemístěním na hromady na vzdálenost do 20 m strojně tlakovou vodou tloušťky nánosu přes 25 do 50% průměru propustku do 500 mm</t>
  </si>
  <si>
    <t>282649129</t>
  </si>
  <si>
    <t>https://podminky.urs.cz/item/CS_URS_2023_02/938902421</t>
  </si>
  <si>
    <t>"viz.výkres č.2-5 Situace komunikace část I-IV"</t>
  </si>
  <si>
    <t>"zatrubnění příčné a podélné" 5+8+4+8</t>
  </si>
  <si>
    <t>44</t>
  </si>
  <si>
    <t>938902151</t>
  </si>
  <si>
    <t>Čištění příkopů strojně příkopovou frézou při šířce dna do 400 mm</t>
  </si>
  <si>
    <t>-357334922</t>
  </si>
  <si>
    <t>https://podminky.urs.cz/item/CS_URS_2023_02/938902151</t>
  </si>
  <si>
    <t>"viz.výkres č.2-5 Situace komunikace část I-IV- výměra převzata z AutoCad" 2942*2</t>
  </si>
  <si>
    <t>45</t>
  </si>
  <si>
    <t>919732211</t>
  </si>
  <si>
    <t>Styčná pracovní spára při napojení nového živičného povrchu na stávající se zalitím za tepla modifikovanou asfaltovou hmotou s posypem vápenným hydrátem šířky do 15 mm, hloubky do 25 mm včetně prořezání spáry</t>
  </si>
  <si>
    <t>4394638</t>
  </si>
  <si>
    <t>https://podminky.urs.cz/item/CS_URS_2023_02/919732211</t>
  </si>
  <si>
    <t>"viz.výkres č.2-5 Situace komunikace část I-IV" 30+9+5</t>
  </si>
  <si>
    <t>46</t>
  </si>
  <si>
    <t>629995101</t>
  </si>
  <si>
    <t>Očištění vnějších ploch tlakovou vodou omytím</t>
  </si>
  <si>
    <t>704430447</t>
  </si>
  <si>
    <t>https://podminky.urs.cz/item/CS_URS_2023_02/629995101</t>
  </si>
  <si>
    <t>"oprava betonových povrchů říms" 7,5*0,9+7,5*1,2</t>
  </si>
  <si>
    <t>47</t>
  </si>
  <si>
    <t>985311112R</t>
  </si>
  <si>
    <t xml:space="preserve">Reprofilace stěn cementovými sanačními maltami </t>
  </si>
  <si>
    <t>-54243861</t>
  </si>
  <si>
    <t>"viz.pol.č.629995101" 15,75</t>
  </si>
  <si>
    <t>48</t>
  </si>
  <si>
    <t>783306807</t>
  </si>
  <si>
    <t>Odstranění nátěrů ze zámečnických konstrukcí odstraňovačem nátěrů s obroušením</t>
  </si>
  <si>
    <t>1262884209</t>
  </si>
  <si>
    <t>https://podminky.urs.cz/item/CS_URS_2023_02/783306807</t>
  </si>
  <si>
    <t>"oprava nátěrů ocelového zábradlí" 0,5*(6,5+6,3)</t>
  </si>
  <si>
    <t>49</t>
  </si>
  <si>
    <t>783314101</t>
  </si>
  <si>
    <t>Základní nátěr zámečnických konstrukcí jednonásobný syntetický</t>
  </si>
  <si>
    <t>-1244301843</t>
  </si>
  <si>
    <t>https://podminky.urs.cz/item/CS_URS_2023_02/783314101</t>
  </si>
  <si>
    <t>"viz.pol.č.783314101" 6,4</t>
  </si>
  <si>
    <t>50</t>
  </si>
  <si>
    <t>783315101</t>
  </si>
  <si>
    <t>Mezinátěr zámečnických konstrukcí jednonásobný syntetický standardní</t>
  </si>
  <si>
    <t>-321521817</t>
  </si>
  <si>
    <t>https://podminky.urs.cz/item/CS_URS_2023_02/783315101</t>
  </si>
  <si>
    <t>51</t>
  </si>
  <si>
    <t>783317101</t>
  </si>
  <si>
    <t>Krycí nátěr (email) zámečnických konstrukcí jednonásobný syntetický standardní</t>
  </si>
  <si>
    <t>-749363608</t>
  </si>
  <si>
    <t>https://podminky.urs.cz/item/CS_URS_2023_02/783317101</t>
  </si>
  <si>
    <t>52</t>
  </si>
  <si>
    <t>899231111R</t>
  </si>
  <si>
    <t>Oprava kanalizačního objektu</t>
  </si>
  <si>
    <t>-816314641</t>
  </si>
  <si>
    <t>"viz.výkres č.2-5 Situace komunikace část I-IV" 1*5</t>
  </si>
  <si>
    <t>53</t>
  </si>
  <si>
    <t>935112211</t>
  </si>
  <si>
    <t>Osazení betonového příkopového žlabu s vyplněním a zatřením spár cementovou maltou s ložem tl. 100 mm z betonu prostého z betonových příkopových tvárnic šířky přes 500 do 800 mm</t>
  </si>
  <si>
    <t>231121509</t>
  </si>
  <si>
    <t>https://podminky.urs.cz/item/CS_URS_2023_02/935112211</t>
  </si>
  <si>
    <t>"doplnění skluzného žlabu u mostu" 1*4</t>
  </si>
  <si>
    <t>54</t>
  </si>
  <si>
    <t>59227723</t>
  </si>
  <si>
    <t>žlab dvouvrstvý vibrolisovaný pro povrchové odvodnění betonový 80x330x590/669mm</t>
  </si>
  <si>
    <t>986034020</t>
  </si>
  <si>
    <t>"viz.pol.935112211" 4*3,03*1,01</t>
  </si>
  <si>
    <t>55</t>
  </si>
  <si>
    <t>642265447</t>
  </si>
  <si>
    <t>Bourání</t>
  </si>
  <si>
    <t>56</t>
  </si>
  <si>
    <t>2044802748</t>
  </si>
  <si>
    <t>57</t>
  </si>
  <si>
    <t>113154121</t>
  </si>
  <si>
    <t>Frézování živičného podkladu nebo krytu s naložením na dopravní prostředek plochy do 500 m2 bez překážek v trase pruhu šířky přes 0,5 m do 1 m, tloušťky vrstvy do 30 mm</t>
  </si>
  <si>
    <t>-719785638</t>
  </si>
  <si>
    <t>https://podminky.urs.cz/item/CS_URS_2023_02/113154121</t>
  </si>
  <si>
    <t>"skladba vozovky A" 350</t>
  </si>
  <si>
    <t>58</t>
  </si>
  <si>
    <t>113154123</t>
  </si>
  <si>
    <t>Frézování živičného podkladu nebo krytu s naložením na dopravní prostředek plochy do 500 m2 bez překážek v trase pruhu šířky přes 0,5 m do 1 m, tloušťky vrstvy 50 mm</t>
  </si>
  <si>
    <t>1289765219</t>
  </si>
  <si>
    <t>https://podminky.urs.cz/item/CS_URS_2023_02/113154123</t>
  </si>
  <si>
    <t>"skladba vozovky C a F" 65+35</t>
  </si>
  <si>
    <t>59</t>
  </si>
  <si>
    <t>997221551R</t>
  </si>
  <si>
    <t>Vodorovná doprava suti ze sypkých materiálů do krajnic</t>
  </si>
  <si>
    <t>-1213778157</t>
  </si>
  <si>
    <t>"Přemístění vyfrézovaného materiálu do ploch krajnic" 24,15+11,5</t>
  </si>
  <si>
    <t>60</t>
  </si>
  <si>
    <t>966006132</t>
  </si>
  <si>
    <t>Odstranění dopravních nebo orientačních značek se sloupkem s uložením hmot na vzdálenost do 20 m nebo s naložením na dopravní prostředek, se zásypem jam a jeho zhutněním s betonovou patkou</t>
  </si>
  <si>
    <t>-591950664</t>
  </si>
  <si>
    <t>https://podminky.urs.cz/item/CS_URS_2023_02/966006132</t>
  </si>
  <si>
    <t>61</t>
  </si>
  <si>
    <t>99722156R</t>
  </si>
  <si>
    <t>Vodorovná doprava suti z kusových materiálů dle možností zhotovitele</t>
  </si>
  <si>
    <t>-1059748133</t>
  </si>
  <si>
    <t>"likvidace sutě základová patka sloupku značky" 1,476</t>
  </si>
  <si>
    <t>62</t>
  </si>
  <si>
    <t>997221861</t>
  </si>
  <si>
    <t>Poplatek za uložení stavebního odpadu na recyklační skládce (skládkovné) z prostého betonu zatříděného do Katalogu odpadů pod kódem 17 01 01</t>
  </si>
  <si>
    <t>1158807405</t>
  </si>
  <si>
    <t>https://podminky.urs.cz/item/CS_URS_2023_02/997221861</t>
  </si>
  <si>
    <t>"viz.pol.99722156R" 1,476</t>
  </si>
  <si>
    <t>2 - Vedlejší rozpočtové náklady</t>
  </si>
  <si>
    <t>VRN - Vedlejší rozpočtové náklady</t>
  </si>
  <si>
    <t xml:space="preserve">    VRN9 - Ostatní náklady</t>
  </si>
  <si>
    <t>VRN</t>
  </si>
  <si>
    <t>VRN9</t>
  </si>
  <si>
    <t>Ostatní náklady</t>
  </si>
  <si>
    <t>030001000</t>
  </si>
  <si>
    <t>Zařízení staveniště</t>
  </si>
  <si>
    <t>Kč</t>
  </si>
  <si>
    <t>1024</t>
  </si>
  <si>
    <t>1649761910</t>
  </si>
  <si>
    <t>https://podminky.urs.cz/item/CS_URS_2023_02/030001000</t>
  </si>
  <si>
    <t>045002000</t>
  </si>
  <si>
    <t>Kompletační a koordinační činnost</t>
  </si>
  <si>
    <t>-1163516947</t>
  </si>
  <si>
    <t>https://podminky.urs.cz/item/CS_URS_2023_02/045002000</t>
  </si>
  <si>
    <t>072103011</t>
  </si>
  <si>
    <t xml:space="preserve">Zajištění DIO komunikace </t>
  </si>
  <si>
    <t>-1978457102</t>
  </si>
  <si>
    <t>https://podminky.urs.cz/item/CS_URS_2023_02/072103011</t>
  </si>
  <si>
    <t>012103000</t>
  </si>
  <si>
    <t>Geodetické a vytyčovací práce</t>
  </si>
  <si>
    <t>771736990</t>
  </si>
  <si>
    <t>https://podminky.urs.cz/item/CS_URS_2023_02/012103000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</si>
</sst>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4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9" fillId="0" borderId="0" applyNumberFormat="0" applyFill="0" applyBorder="0" applyAlignment="0" applyProtection="0"/>
  </cellStyleXfs>
  <cellXfs count="292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21" fillId="4" borderId="8" xfId="0" applyFont="1" applyFill="1" applyBorder="1" applyAlignment="1" applyProtection="1">
      <alignment horizontal="center" vertical="center"/>
    </xf>
    <xf numFmtId="0" fontId="22" fillId="0" borderId="16" xfId="0" applyFont="1" applyBorder="1" applyAlignment="1" applyProtection="1">
      <alignment horizontal="center" vertical="center" wrapText="1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9" fillId="0" borderId="14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8" fillId="0" borderId="14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8" fillId="0" borderId="19" xfId="0" applyNumberFormat="1" applyFont="1" applyBorder="1" applyAlignment="1" applyProtection="1">
      <alignment vertical="center"/>
    </xf>
    <xf numFmtId="4" fontId="28" fillId="0" borderId="20" xfId="0" applyNumberFormat="1" applyFont="1" applyBorder="1" applyAlignment="1" applyProtection="1">
      <alignment vertical="center"/>
    </xf>
    <xf numFmtId="166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3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3" xfId="0" applyBorder="1" applyAlignment="1">
      <alignment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1" fillId="4" borderId="16" xfId="0" applyFont="1" applyFill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1" fillId="0" borderId="12" xfId="0" applyNumberFormat="1" applyFont="1" applyBorder="1" applyAlignment="1" applyProtection="1"/>
    <xf numFmtId="166" fontId="31" fillId="0" borderId="13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2" xfId="0" applyFont="1" applyBorder="1" applyAlignment="1" applyProtection="1">
      <alignment horizontal="center" vertical="center"/>
    </xf>
    <xf numFmtId="49" fontId="21" fillId="0" borderId="22" xfId="0" applyNumberFormat="1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center" vertical="center" wrapText="1"/>
    </xf>
    <xf numFmtId="167" fontId="21" fillId="0" borderId="22" xfId="0" applyNumberFormat="1" applyFont="1" applyBorder="1" applyAlignment="1" applyProtection="1">
      <alignment vertical="center"/>
    </xf>
    <xf numFmtId="4" fontId="21" fillId="2" borderId="22" xfId="0" applyNumberFormat="1" applyFont="1" applyFill="1" applyBorder="1" applyAlignment="1" applyProtection="1">
      <alignment vertical="center"/>
      <protection locked="0"/>
    </xf>
    <xf numFmtId="4" fontId="21" fillId="0" borderId="22" xfId="0" applyNumberFormat="1" applyFont="1" applyBorder="1" applyAlignment="1" applyProtection="1">
      <alignment vertical="center"/>
    </xf>
    <xf numFmtId="0" fontId="22" fillId="2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5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3" fillId="0" borderId="0" xfId="0" applyFont="1" applyAlignment="1" applyProtection="1">
      <alignment horizontal="left" vertical="center"/>
    </xf>
    <xf numFmtId="0" fontId="34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5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6" fillId="0" borderId="0" xfId="0" applyFont="1" applyAlignment="1" applyProtection="1">
      <alignment vertical="center" wrapText="1"/>
    </xf>
    <xf numFmtId="0" fontId="37" fillId="0" borderId="22" xfId="0" applyFont="1" applyBorder="1" applyAlignment="1" applyProtection="1">
      <alignment horizontal="center" vertical="center"/>
    </xf>
    <xf numFmtId="49" fontId="37" fillId="0" borderId="22" xfId="0" applyNumberFormat="1" applyFont="1" applyBorder="1" applyAlignment="1" applyProtection="1">
      <alignment horizontal="left" vertical="center" wrapText="1"/>
    </xf>
    <xf numFmtId="0" fontId="37" fillId="0" borderId="22" xfId="0" applyFont="1" applyBorder="1" applyAlignment="1" applyProtection="1">
      <alignment horizontal="left" vertical="center" wrapText="1"/>
    </xf>
    <xf numFmtId="0" fontId="37" fillId="0" borderId="22" xfId="0" applyFont="1" applyBorder="1" applyAlignment="1" applyProtection="1">
      <alignment horizontal="center" vertical="center" wrapText="1"/>
    </xf>
    <xf numFmtId="167" fontId="37" fillId="0" borderId="22" xfId="0" applyNumberFormat="1" applyFont="1" applyBorder="1" applyAlignment="1" applyProtection="1">
      <alignment vertical="center"/>
    </xf>
    <xf numFmtId="4" fontId="37" fillId="2" borderId="22" xfId="0" applyNumberFormat="1" applyFont="1" applyFill="1" applyBorder="1" applyAlignment="1" applyProtection="1">
      <alignment vertical="center"/>
      <protection locked="0"/>
    </xf>
    <xf numFmtId="4" fontId="37" fillId="0" borderId="22" xfId="0" applyNumberFormat="1" applyFont="1" applyBorder="1" applyAlignment="1" applyProtection="1">
      <alignment vertical="center"/>
    </xf>
    <xf numFmtId="0" fontId="38" fillId="0" borderId="3" xfId="0" applyFont="1" applyBorder="1" applyAlignment="1">
      <alignment vertical="center"/>
    </xf>
    <xf numFmtId="0" fontId="37" fillId="2" borderId="14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center" vertical="center"/>
    </xf>
    <xf numFmtId="0" fontId="11" fillId="0" borderId="19" xfId="0" applyFont="1" applyBorder="1" applyAlignment="1" applyProtection="1">
      <alignment vertical="center"/>
    </xf>
    <xf numFmtId="0" fontId="11" fillId="0" borderId="20" xfId="0" applyFont="1" applyBorder="1" applyAlignment="1" applyProtection="1">
      <alignment vertical="center"/>
    </xf>
    <xf numFmtId="0" fontId="11" fillId="0" borderId="21" xfId="0" applyFont="1" applyBorder="1" applyAlignment="1" applyProtection="1">
      <alignment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7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8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20" fillId="0" borderId="14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21" fillId="4" borderId="6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left"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right" vertical="center"/>
    </xf>
    <xf numFmtId="4" fontId="27" fillId="0" borderId="0" xfId="0" applyNumberFormat="1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0" fillId="0" borderId="0" xfId="0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</cellXfs>
  <cellStyles count="2">
    <cellStyle name="Hyperlink" xfId="1" builtinId="8"/>
    <cellStyle name="Normal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3_02/573231108" TargetMode="External"/><Relationship Id="rId18" Type="http://schemas.openxmlformats.org/officeDocument/2006/relationships/hyperlink" Target="https://podminky.urs.cz/item/CS_URS_2023_02/564921411" TargetMode="External"/><Relationship Id="rId26" Type="http://schemas.openxmlformats.org/officeDocument/2006/relationships/hyperlink" Target="https://podminky.urs.cz/item/CS_URS_2023_02/573231108" TargetMode="External"/><Relationship Id="rId39" Type="http://schemas.openxmlformats.org/officeDocument/2006/relationships/hyperlink" Target="https://podminky.urs.cz/item/CS_URS_2023_02/938902421" TargetMode="External"/><Relationship Id="rId21" Type="http://schemas.openxmlformats.org/officeDocument/2006/relationships/hyperlink" Target="https://podminky.urs.cz/item/CS_URS_2023_02/577155112" TargetMode="External"/><Relationship Id="rId34" Type="http://schemas.openxmlformats.org/officeDocument/2006/relationships/hyperlink" Target="https://podminky.urs.cz/item/CS_URS_2023_02/572243111" TargetMode="External"/><Relationship Id="rId42" Type="http://schemas.openxmlformats.org/officeDocument/2006/relationships/hyperlink" Target="https://podminky.urs.cz/item/CS_URS_2023_02/629995101" TargetMode="External"/><Relationship Id="rId47" Type="http://schemas.openxmlformats.org/officeDocument/2006/relationships/hyperlink" Target="https://podminky.urs.cz/item/CS_URS_2023_02/935112211" TargetMode="External"/><Relationship Id="rId50" Type="http://schemas.openxmlformats.org/officeDocument/2006/relationships/hyperlink" Target="https://podminky.urs.cz/item/CS_URS_2023_02/113154121" TargetMode="External"/><Relationship Id="rId7" Type="http://schemas.openxmlformats.org/officeDocument/2006/relationships/hyperlink" Target="https://podminky.urs.cz/item/CS_URS_2023_02/573231108" TargetMode="External"/><Relationship Id="rId2" Type="http://schemas.openxmlformats.org/officeDocument/2006/relationships/hyperlink" Target="https://podminky.urs.cz/item/CS_URS_2023_02/171251201" TargetMode="External"/><Relationship Id="rId16" Type="http://schemas.openxmlformats.org/officeDocument/2006/relationships/hyperlink" Target="https://podminky.urs.cz/item/CS_URS_2023_02/569951131" TargetMode="External"/><Relationship Id="rId29" Type="http://schemas.openxmlformats.org/officeDocument/2006/relationships/hyperlink" Target="https://podminky.urs.cz/item/CS_URS_2023_02/912211111" TargetMode="External"/><Relationship Id="rId11" Type="http://schemas.openxmlformats.org/officeDocument/2006/relationships/hyperlink" Target="https://podminky.urs.cz/item/CS_URS_2023_02/573231108" TargetMode="External"/><Relationship Id="rId24" Type="http://schemas.openxmlformats.org/officeDocument/2006/relationships/hyperlink" Target="https://podminky.urs.cz/item/CS_URS_2023_02/573231108" TargetMode="External"/><Relationship Id="rId32" Type="http://schemas.openxmlformats.org/officeDocument/2006/relationships/hyperlink" Target="https://podminky.urs.cz/item/CS_URS_2023_02/915221122" TargetMode="External"/><Relationship Id="rId37" Type="http://schemas.openxmlformats.org/officeDocument/2006/relationships/hyperlink" Target="https://podminky.urs.cz/item/CS_URS_2023_02/938909311" TargetMode="External"/><Relationship Id="rId40" Type="http://schemas.openxmlformats.org/officeDocument/2006/relationships/hyperlink" Target="https://podminky.urs.cz/item/CS_URS_2023_02/938902151" TargetMode="External"/><Relationship Id="rId45" Type="http://schemas.openxmlformats.org/officeDocument/2006/relationships/hyperlink" Target="https://podminky.urs.cz/item/CS_URS_2023_02/783315101" TargetMode="External"/><Relationship Id="rId53" Type="http://schemas.openxmlformats.org/officeDocument/2006/relationships/hyperlink" Target="https://podminky.urs.cz/item/CS_URS_2023_02/997221861" TargetMode="External"/><Relationship Id="rId5" Type="http://schemas.openxmlformats.org/officeDocument/2006/relationships/hyperlink" Target="https://podminky.urs.cz/item/CS_URS_2023_02/573231108" TargetMode="External"/><Relationship Id="rId10" Type="http://schemas.openxmlformats.org/officeDocument/2006/relationships/hyperlink" Target="https://podminky.urs.cz/item/CS_URS_2023_02/577175122" TargetMode="External"/><Relationship Id="rId19" Type="http://schemas.openxmlformats.org/officeDocument/2006/relationships/hyperlink" Target="https://podminky.urs.cz/item/CS_URS_2023_02/564841112" TargetMode="External"/><Relationship Id="rId31" Type="http://schemas.openxmlformats.org/officeDocument/2006/relationships/hyperlink" Target="https://podminky.urs.cz/item/CS_URS_2023_02/915211112" TargetMode="External"/><Relationship Id="rId44" Type="http://schemas.openxmlformats.org/officeDocument/2006/relationships/hyperlink" Target="https://podminky.urs.cz/item/CS_URS_2023_02/783314101" TargetMode="External"/><Relationship Id="rId52" Type="http://schemas.openxmlformats.org/officeDocument/2006/relationships/hyperlink" Target="https://podminky.urs.cz/item/CS_URS_2023_02/966006132" TargetMode="External"/><Relationship Id="rId4" Type="http://schemas.openxmlformats.org/officeDocument/2006/relationships/hyperlink" Target="https://podminky.urs.cz/item/CS_URS_2023_02/181951112" TargetMode="External"/><Relationship Id="rId9" Type="http://schemas.openxmlformats.org/officeDocument/2006/relationships/hyperlink" Target="https://podminky.urs.cz/item/CS_URS_2023_02/573231108" TargetMode="External"/><Relationship Id="rId14" Type="http://schemas.openxmlformats.org/officeDocument/2006/relationships/hyperlink" Target="https://podminky.urs.cz/item/CS_URS_2023_02/577144121" TargetMode="External"/><Relationship Id="rId22" Type="http://schemas.openxmlformats.org/officeDocument/2006/relationships/hyperlink" Target="https://podminky.urs.cz/item/CS_URS_2023_02/573231108" TargetMode="External"/><Relationship Id="rId27" Type="http://schemas.openxmlformats.org/officeDocument/2006/relationships/hyperlink" Target="https://podminky.urs.cz/item/CS_URS_2023_02/577144121" TargetMode="External"/><Relationship Id="rId30" Type="http://schemas.openxmlformats.org/officeDocument/2006/relationships/hyperlink" Target="https://podminky.urs.cz/item/CS_URS_2023_02/915611111" TargetMode="External"/><Relationship Id="rId35" Type="http://schemas.openxmlformats.org/officeDocument/2006/relationships/hyperlink" Target="https://podminky.urs.cz/item/CS_URS_2023_02/919735111" TargetMode="External"/><Relationship Id="rId43" Type="http://schemas.openxmlformats.org/officeDocument/2006/relationships/hyperlink" Target="https://podminky.urs.cz/item/CS_URS_2023_02/783306807" TargetMode="External"/><Relationship Id="rId48" Type="http://schemas.openxmlformats.org/officeDocument/2006/relationships/hyperlink" Target="https://podminky.urs.cz/item/CS_URS_2023_02/998225111" TargetMode="External"/><Relationship Id="rId8" Type="http://schemas.openxmlformats.org/officeDocument/2006/relationships/hyperlink" Target="https://podminky.urs.cz/item/CS_URS_2023_02/577144121" TargetMode="External"/><Relationship Id="rId51" Type="http://schemas.openxmlformats.org/officeDocument/2006/relationships/hyperlink" Target="https://podminky.urs.cz/item/CS_URS_2023_02/113154123" TargetMode="External"/><Relationship Id="rId3" Type="http://schemas.openxmlformats.org/officeDocument/2006/relationships/hyperlink" Target="https://podminky.urs.cz/item/CS_URS_2023_02/171201231" TargetMode="External"/><Relationship Id="rId12" Type="http://schemas.openxmlformats.org/officeDocument/2006/relationships/hyperlink" Target="https://podminky.urs.cz/item/CS_URS_2023_02/577144121" TargetMode="External"/><Relationship Id="rId17" Type="http://schemas.openxmlformats.org/officeDocument/2006/relationships/hyperlink" Target="https://podminky.urs.cz/item/CS_URS_2023_02/998225111" TargetMode="External"/><Relationship Id="rId25" Type="http://schemas.openxmlformats.org/officeDocument/2006/relationships/hyperlink" Target="https://podminky.urs.cz/item/CS_URS_2023_02/577175112" TargetMode="External"/><Relationship Id="rId33" Type="http://schemas.openxmlformats.org/officeDocument/2006/relationships/hyperlink" Target="https://podminky.urs.cz/item/CS_URS_2023_02/998223011" TargetMode="External"/><Relationship Id="rId38" Type="http://schemas.openxmlformats.org/officeDocument/2006/relationships/hyperlink" Target="https://podminky.urs.cz/item/CS_URS_2023_02/938908411" TargetMode="External"/><Relationship Id="rId46" Type="http://schemas.openxmlformats.org/officeDocument/2006/relationships/hyperlink" Target="https://podminky.urs.cz/item/CS_URS_2023_02/783317101" TargetMode="External"/><Relationship Id="rId20" Type="http://schemas.openxmlformats.org/officeDocument/2006/relationships/hyperlink" Target="https://podminky.urs.cz/item/CS_URS_2023_02/573231108" TargetMode="External"/><Relationship Id="rId41" Type="http://schemas.openxmlformats.org/officeDocument/2006/relationships/hyperlink" Target="https://podminky.urs.cz/item/CS_URS_2023_02/919732211" TargetMode="External"/><Relationship Id="rId54" Type="http://schemas.openxmlformats.org/officeDocument/2006/relationships/drawing" Target="../drawings/drawing2.xml"/><Relationship Id="rId1" Type="http://schemas.openxmlformats.org/officeDocument/2006/relationships/hyperlink" Target="https://podminky.urs.cz/item/CS_URS_2023_02/122251104" TargetMode="External"/><Relationship Id="rId6" Type="http://schemas.openxmlformats.org/officeDocument/2006/relationships/hyperlink" Target="https://podminky.urs.cz/item/CS_URS_2023_02/577145122" TargetMode="External"/><Relationship Id="rId15" Type="http://schemas.openxmlformats.org/officeDocument/2006/relationships/hyperlink" Target="https://podminky.urs.cz/item/CS_URS_2023_02/569941131" TargetMode="External"/><Relationship Id="rId23" Type="http://schemas.openxmlformats.org/officeDocument/2006/relationships/hyperlink" Target="https://podminky.urs.cz/item/CS_URS_2023_02/577144121" TargetMode="External"/><Relationship Id="rId28" Type="http://schemas.openxmlformats.org/officeDocument/2006/relationships/hyperlink" Target="https://podminky.urs.cz/item/CS_URS_2023_02/914511112" TargetMode="External"/><Relationship Id="rId36" Type="http://schemas.openxmlformats.org/officeDocument/2006/relationships/hyperlink" Target="https://podminky.urs.cz/item/CS_URS_2023_02/572531131" TargetMode="External"/><Relationship Id="rId49" Type="http://schemas.openxmlformats.org/officeDocument/2006/relationships/hyperlink" Target="https://podminky.urs.cz/item/CS_URS_2023_02/919735111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podminky.urs.cz/item/CS_URS_2023_02/072103011" TargetMode="External"/><Relationship Id="rId2" Type="http://schemas.openxmlformats.org/officeDocument/2006/relationships/hyperlink" Target="https://podminky.urs.cz/item/CS_URS_2023_02/045002000" TargetMode="External"/><Relationship Id="rId1" Type="http://schemas.openxmlformats.org/officeDocument/2006/relationships/hyperlink" Target="https://podminky.urs.cz/item/CS_URS_2023_02/030001000" TargetMode="External"/><Relationship Id="rId5" Type="http://schemas.openxmlformats.org/officeDocument/2006/relationships/drawing" Target="../drawings/drawing3.xml"/><Relationship Id="rId4" Type="http://schemas.openxmlformats.org/officeDocument/2006/relationships/hyperlink" Target="https://podminky.urs.cz/item/CS_URS_2023_02/01210300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58"/>
  <sheetViews>
    <sheetView showGridLines="0" tabSelected="1" workbookViewId="0">
      <selection activeCell="AI9" sqref="AI9"/>
    </sheetView>
  </sheetViews>
  <sheetFormatPr defaultRowHeight="14.4"/>
  <cols>
    <col min="1" max="1" width="8.28515625" style="1" customWidth="1"/>
    <col min="2" max="2" width="1.7109375" style="1" customWidth="1"/>
    <col min="3" max="3" width="4.140625" style="1" customWidth="1"/>
    <col min="4" max="33" width="2.7109375" style="1" customWidth="1"/>
    <col min="34" max="34" width="3.28515625" style="1" customWidth="1"/>
    <col min="35" max="35" width="31.7109375" style="1" customWidth="1"/>
    <col min="36" max="37" width="2.42578125" style="1" customWidth="1"/>
    <col min="38" max="38" width="8.28515625" style="1" customWidth="1"/>
    <col min="39" max="39" width="3.28515625" style="1" customWidth="1"/>
    <col min="40" max="40" width="13.28515625" style="1" customWidth="1"/>
    <col min="41" max="41" width="7.42578125" style="1" customWidth="1"/>
    <col min="42" max="42" width="4.140625" style="1" customWidth="1"/>
    <col min="43" max="43" width="15.7109375" style="1" customWidth="1"/>
    <col min="44" max="44" width="13.7109375" style="1" customWidth="1"/>
    <col min="45" max="47" width="25.85546875" style="1" hidden="1" customWidth="1"/>
    <col min="48" max="49" width="21.7109375" style="1" hidden="1" customWidth="1"/>
    <col min="50" max="51" width="25" style="1" hidden="1" customWidth="1"/>
    <col min="52" max="52" width="21.7109375" style="1" hidden="1" customWidth="1"/>
    <col min="53" max="53" width="19.140625" style="1" hidden="1" customWidth="1"/>
    <col min="54" max="54" width="25" style="1" hidden="1" customWidth="1"/>
    <col min="55" max="55" width="21.7109375" style="1" hidden="1" customWidth="1"/>
    <col min="56" max="56" width="19.140625" style="1" hidden="1" customWidth="1"/>
    <col min="57" max="57" width="66.42578125" style="1" customWidth="1"/>
    <col min="71" max="91" width="9.28515625" style="1" hidden="1"/>
  </cols>
  <sheetData>
    <row r="1" spans="1:74" ht="10.199999999999999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pans="1:74" s="1" customFormat="1" ht="36.9" customHeight="1">
      <c r="AR2" s="281"/>
      <c r="AS2" s="281"/>
      <c r="AT2" s="281"/>
      <c r="AU2" s="281"/>
      <c r="AV2" s="281"/>
      <c r="AW2" s="281"/>
      <c r="AX2" s="281"/>
      <c r="AY2" s="281"/>
      <c r="AZ2" s="281"/>
      <c r="BA2" s="281"/>
      <c r="BB2" s="281"/>
      <c r="BC2" s="281"/>
      <c r="BD2" s="281"/>
      <c r="BE2" s="281"/>
      <c r="BS2" s="17" t="s">
        <v>6</v>
      </c>
      <c r="BT2" s="17" t="s">
        <v>7</v>
      </c>
    </row>
    <row r="3" spans="1:74" s="1" customFormat="1" ht="6.9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s="1" customFormat="1" ht="24.9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pans="1:74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45" t="s">
        <v>14</v>
      </c>
      <c r="L5" s="246"/>
      <c r="M5" s="246"/>
      <c r="N5" s="246"/>
      <c r="O5" s="246"/>
      <c r="P5" s="246"/>
      <c r="Q5" s="246"/>
      <c r="R5" s="246"/>
      <c r="S5" s="246"/>
      <c r="T5" s="246"/>
      <c r="U5" s="246"/>
      <c r="V5" s="246"/>
      <c r="W5" s="246"/>
      <c r="X5" s="246"/>
      <c r="Y5" s="246"/>
      <c r="Z5" s="246"/>
      <c r="AA5" s="246"/>
      <c r="AB5" s="246"/>
      <c r="AC5" s="246"/>
      <c r="AD5" s="246"/>
      <c r="AE5" s="246"/>
      <c r="AF5" s="246"/>
      <c r="AG5" s="246"/>
      <c r="AH5" s="246"/>
      <c r="AI5" s="246"/>
      <c r="AJ5" s="246"/>
      <c r="AK5" s="246"/>
      <c r="AL5" s="246"/>
      <c r="AM5" s="246"/>
      <c r="AN5" s="246"/>
      <c r="AO5" s="246"/>
      <c r="AP5" s="22"/>
      <c r="AQ5" s="22"/>
      <c r="AR5" s="20"/>
      <c r="BE5" s="242" t="s">
        <v>15</v>
      </c>
      <c r="BS5" s="17" t="s">
        <v>6</v>
      </c>
    </row>
    <row r="6" spans="1:74" s="1" customFormat="1" ht="36.9" customHeight="1">
      <c r="B6" s="21"/>
      <c r="C6" s="22"/>
      <c r="D6" s="28" t="s">
        <v>16</v>
      </c>
      <c r="E6" s="22"/>
      <c r="F6" s="22"/>
      <c r="G6" s="22"/>
      <c r="H6" s="22"/>
      <c r="I6" s="22"/>
      <c r="J6" s="22"/>
      <c r="K6" s="247" t="s">
        <v>17</v>
      </c>
      <c r="L6" s="246"/>
      <c r="M6" s="246"/>
      <c r="N6" s="246"/>
      <c r="O6" s="246"/>
      <c r="P6" s="246"/>
      <c r="Q6" s="246"/>
      <c r="R6" s="246"/>
      <c r="S6" s="246"/>
      <c r="T6" s="246"/>
      <c r="U6" s="246"/>
      <c r="V6" s="246"/>
      <c r="W6" s="246"/>
      <c r="X6" s="246"/>
      <c r="Y6" s="246"/>
      <c r="Z6" s="246"/>
      <c r="AA6" s="246"/>
      <c r="AB6" s="246"/>
      <c r="AC6" s="246"/>
      <c r="AD6" s="246"/>
      <c r="AE6" s="246"/>
      <c r="AF6" s="246"/>
      <c r="AG6" s="246"/>
      <c r="AH6" s="246"/>
      <c r="AI6" s="246"/>
      <c r="AJ6" s="246"/>
      <c r="AK6" s="246"/>
      <c r="AL6" s="246"/>
      <c r="AM6" s="246"/>
      <c r="AN6" s="246"/>
      <c r="AO6" s="246"/>
      <c r="AP6" s="22"/>
      <c r="AQ6" s="22"/>
      <c r="AR6" s="20"/>
      <c r="BE6" s="243"/>
      <c r="BS6" s="17" t="s">
        <v>6</v>
      </c>
    </row>
    <row r="7" spans="1:74" s="1" customFormat="1" ht="12" customHeight="1">
      <c r="B7" s="21"/>
      <c r="C7" s="22"/>
      <c r="D7" s="29" t="s">
        <v>18</v>
      </c>
      <c r="E7" s="22"/>
      <c r="F7" s="22"/>
      <c r="G7" s="22"/>
      <c r="H7" s="22"/>
      <c r="I7" s="22"/>
      <c r="J7" s="22"/>
      <c r="K7" s="27" t="s">
        <v>19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9" t="s">
        <v>20</v>
      </c>
      <c r="AL7" s="22"/>
      <c r="AM7" s="22"/>
      <c r="AN7" s="27" t="s">
        <v>19</v>
      </c>
      <c r="AO7" s="22"/>
      <c r="AP7" s="22"/>
      <c r="AQ7" s="22"/>
      <c r="AR7" s="20"/>
      <c r="BE7" s="243"/>
      <c r="BS7" s="17" t="s">
        <v>6</v>
      </c>
    </row>
    <row r="8" spans="1:74" s="1" customFormat="1" ht="12" customHeight="1">
      <c r="B8" s="21"/>
      <c r="C8" s="22"/>
      <c r="D8" s="29" t="s">
        <v>21</v>
      </c>
      <c r="E8" s="22"/>
      <c r="F8" s="22"/>
      <c r="G8" s="22"/>
      <c r="H8" s="22"/>
      <c r="I8" s="22"/>
      <c r="J8" s="22"/>
      <c r="K8" s="27" t="s">
        <v>22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9" t="s">
        <v>23</v>
      </c>
      <c r="AL8" s="22"/>
      <c r="AM8" s="22"/>
      <c r="AN8" s="30" t="s">
        <v>24</v>
      </c>
      <c r="AO8" s="22"/>
      <c r="AP8" s="22"/>
      <c r="AQ8" s="22"/>
      <c r="AR8" s="20"/>
      <c r="BE8" s="243"/>
      <c r="BS8" s="17" t="s">
        <v>6</v>
      </c>
    </row>
    <row r="9" spans="1:74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243"/>
      <c r="BS9" s="17" t="s">
        <v>6</v>
      </c>
    </row>
    <row r="10" spans="1:74" s="1" customFormat="1" ht="12" customHeight="1">
      <c r="B10" s="21"/>
      <c r="C10" s="22"/>
      <c r="D10" s="29" t="s">
        <v>25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9" t="s">
        <v>26</v>
      </c>
      <c r="AL10" s="22"/>
      <c r="AM10" s="22"/>
      <c r="AN10" s="27" t="s">
        <v>19</v>
      </c>
      <c r="AO10" s="22"/>
      <c r="AP10" s="22"/>
      <c r="AQ10" s="22"/>
      <c r="AR10" s="20"/>
      <c r="BE10" s="243"/>
      <c r="BS10" s="17" t="s">
        <v>6</v>
      </c>
    </row>
    <row r="11" spans="1:74" s="1" customFormat="1" ht="18.45" customHeight="1">
      <c r="B11" s="21"/>
      <c r="C11" s="22"/>
      <c r="D11" s="22"/>
      <c r="E11" s="27" t="s">
        <v>22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9" t="s">
        <v>27</v>
      </c>
      <c r="AL11" s="22"/>
      <c r="AM11" s="22"/>
      <c r="AN11" s="27" t="s">
        <v>19</v>
      </c>
      <c r="AO11" s="22"/>
      <c r="AP11" s="22"/>
      <c r="AQ11" s="22"/>
      <c r="AR11" s="20"/>
      <c r="BE11" s="243"/>
      <c r="BS11" s="17" t="s">
        <v>6</v>
      </c>
    </row>
    <row r="12" spans="1:74" s="1" customFormat="1" ht="6.9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243"/>
      <c r="BS12" s="17" t="s">
        <v>6</v>
      </c>
    </row>
    <row r="13" spans="1:74" s="1" customFormat="1" ht="12" customHeight="1">
      <c r="B13" s="21"/>
      <c r="C13" s="22"/>
      <c r="D13" s="29" t="s">
        <v>28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9" t="s">
        <v>26</v>
      </c>
      <c r="AL13" s="22"/>
      <c r="AM13" s="22"/>
      <c r="AN13" s="31" t="s">
        <v>29</v>
      </c>
      <c r="AO13" s="22"/>
      <c r="AP13" s="22"/>
      <c r="AQ13" s="22"/>
      <c r="AR13" s="20"/>
      <c r="BE13" s="243"/>
      <c r="BS13" s="17" t="s">
        <v>6</v>
      </c>
    </row>
    <row r="14" spans="1:74" ht="13.2">
      <c r="B14" s="21"/>
      <c r="C14" s="22"/>
      <c r="D14" s="22"/>
      <c r="E14" s="248" t="s">
        <v>29</v>
      </c>
      <c r="F14" s="249"/>
      <c r="G14" s="249"/>
      <c r="H14" s="249"/>
      <c r="I14" s="249"/>
      <c r="J14" s="249"/>
      <c r="K14" s="249"/>
      <c r="L14" s="249"/>
      <c r="M14" s="249"/>
      <c r="N14" s="249"/>
      <c r="O14" s="249"/>
      <c r="P14" s="249"/>
      <c r="Q14" s="249"/>
      <c r="R14" s="249"/>
      <c r="S14" s="249"/>
      <c r="T14" s="249"/>
      <c r="U14" s="249"/>
      <c r="V14" s="249"/>
      <c r="W14" s="249"/>
      <c r="X14" s="249"/>
      <c r="Y14" s="249"/>
      <c r="Z14" s="249"/>
      <c r="AA14" s="249"/>
      <c r="AB14" s="249"/>
      <c r="AC14" s="249"/>
      <c r="AD14" s="249"/>
      <c r="AE14" s="249"/>
      <c r="AF14" s="249"/>
      <c r="AG14" s="249"/>
      <c r="AH14" s="249"/>
      <c r="AI14" s="249"/>
      <c r="AJ14" s="249"/>
      <c r="AK14" s="29" t="s">
        <v>27</v>
      </c>
      <c r="AL14" s="22"/>
      <c r="AM14" s="22"/>
      <c r="AN14" s="31" t="s">
        <v>29</v>
      </c>
      <c r="AO14" s="22"/>
      <c r="AP14" s="22"/>
      <c r="AQ14" s="22"/>
      <c r="AR14" s="20"/>
      <c r="BE14" s="243"/>
      <c r="BS14" s="17" t="s">
        <v>6</v>
      </c>
    </row>
    <row r="15" spans="1:74" s="1" customFormat="1" ht="6.9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243"/>
      <c r="BS15" s="17" t="s">
        <v>4</v>
      </c>
    </row>
    <row r="16" spans="1:74" s="1" customFormat="1" ht="12" customHeight="1">
      <c r="B16" s="21"/>
      <c r="C16" s="22"/>
      <c r="D16" s="29" t="s">
        <v>30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9" t="s">
        <v>26</v>
      </c>
      <c r="AL16" s="22"/>
      <c r="AM16" s="22"/>
      <c r="AN16" s="27" t="s">
        <v>31</v>
      </c>
      <c r="AO16" s="22"/>
      <c r="AP16" s="22"/>
      <c r="AQ16" s="22"/>
      <c r="AR16" s="20"/>
      <c r="BE16" s="243"/>
      <c r="BS16" s="17" t="s">
        <v>4</v>
      </c>
    </row>
    <row r="17" spans="1:71" s="1" customFormat="1" ht="18.45" customHeight="1">
      <c r="B17" s="21"/>
      <c r="C17" s="22"/>
      <c r="D17" s="22"/>
      <c r="E17" s="27" t="s">
        <v>32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9" t="s">
        <v>27</v>
      </c>
      <c r="AL17" s="22"/>
      <c r="AM17" s="22"/>
      <c r="AN17" s="27" t="s">
        <v>33</v>
      </c>
      <c r="AO17" s="22"/>
      <c r="AP17" s="22"/>
      <c r="AQ17" s="22"/>
      <c r="AR17" s="20"/>
      <c r="BE17" s="243"/>
      <c r="BS17" s="17" t="s">
        <v>34</v>
      </c>
    </row>
    <row r="18" spans="1:71" s="1" customFormat="1" ht="6.9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243"/>
      <c r="BS18" s="17" t="s">
        <v>6</v>
      </c>
    </row>
    <row r="19" spans="1:71" s="1" customFormat="1" ht="12" customHeight="1">
      <c r="B19" s="21"/>
      <c r="C19" s="22"/>
      <c r="D19" s="29" t="s">
        <v>35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9" t="s">
        <v>26</v>
      </c>
      <c r="AL19" s="22"/>
      <c r="AM19" s="22"/>
      <c r="AN19" s="27" t="s">
        <v>36</v>
      </c>
      <c r="AO19" s="22"/>
      <c r="AP19" s="22"/>
      <c r="AQ19" s="22"/>
      <c r="AR19" s="20"/>
      <c r="BE19" s="243"/>
      <c r="BS19" s="17" t="s">
        <v>6</v>
      </c>
    </row>
    <row r="20" spans="1:71" s="1" customFormat="1" ht="18.45" customHeight="1">
      <c r="B20" s="21"/>
      <c r="C20" s="22"/>
      <c r="D20" s="22"/>
      <c r="E20" s="27" t="s">
        <v>37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9" t="s">
        <v>27</v>
      </c>
      <c r="AL20" s="22"/>
      <c r="AM20" s="22"/>
      <c r="AN20" s="27" t="s">
        <v>19</v>
      </c>
      <c r="AO20" s="22"/>
      <c r="AP20" s="22"/>
      <c r="AQ20" s="22"/>
      <c r="AR20" s="20"/>
      <c r="BE20" s="243"/>
      <c r="BS20" s="17" t="s">
        <v>4</v>
      </c>
    </row>
    <row r="21" spans="1:71" s="1" customFormat="1" ht="6.9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243"/>
    </row>
    <row r="22" spans="1:71" s="1" customFormat="1" ht="12" customHeight="1">
      <c r="B22" s="21"/>
      <c r="C22" s="22"/>
      <c r="D22" s="29" t="s">
        <v>38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243"/>
    </row>
    <row r="23" spans="1:71" s="1" customFormat="1" ht="60" customHeight="1">
      <c r="B23" s="21"/>
      <c r="C23" s="22"/>
      <c r="D23" s="22"/>
      <c r="E23" s="250" t="s">
        <v>39</v>
      </c>
      <c r="F23" s="250"/>
      <c r="G23" s="250"/>
      <c r="H23" s="250"/>
      <c r="I23" s="250"/>
      <c r="J23" s="250"/>
      <c r="K23" s="250"/>
      <c r="L23" s="250"/>
      <c r="M23" s="250"/>
      <c r="N23" s="250"/>
      <c r="O23" s="250"/>
      <c r="P23" s="250"/>
      <c r="Q23" s="250"/>
      <c r="R23" s="250"/>
      <c r="S23" s="250"/>
      <c r="T23" s="250"/>
      <c r="U23" s="250"/>
      <c r="V23" s="250"/>
      <c r="W23" s="250"/>
      <c r="X23" s="250"/>
      <c r="Y23" s="250"/>
      <c r="Z23" s="250"/>
      <c r="AA23" s="250"/>
      <c r="AB23" s="250"/>
      <c r="AC23" s="250"/>
      <c r="AD23" s="250"/>
      <c r="AE23" s="250"/>
      <c r="AF23" s="250"/>
      <c r="AG23" s="250"/>
      <c r="AH23" s="250"/>
      <c r="AI23" s="250"/>
      <c r="AJ23" s="250"/>
      <c r="AK23" s="250"/>
      <c r="AL23" s="250"/>
      <c r="AM23" s="250"/>
      <c r="AN23" s="250"/>
      <c r="AO23" s="22"/>
      <c r="AP23" s="22"/>
      <c r="AQ23" s="22"/>
      <c r="AR23" s="20"/>
      <c r="BE23" s="243"/>
    </row>
    <row r="24" spans="1:71" s="1" customFormat="1" ht="6.9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243"/>
    </row>
    <row r="25" spans="1:71" s="1" customFormat="1" ht="6.9" customHeight="1">
      <c r="B25" s="21"/>
      <c r="C25" s="22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22"/>
      <c r="AQ25" s="22"/>
      <c r="AR25" s="20"/>
      <c r="BE25" s="243"/>
    </row>
    <row r="26" spans="1:71" s="2" customFormat="1" ht="25.95" customHeight="1">
      <c r="A26" s="34"/>
      <c r="B26" s="35"/>
      <c r="C26" s="36"/>
      <c r="D26" s="37" t="s">
        <v>40</v>
      </c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251">
        <f>ROUND(AG54,2)</f>
        <v>0</v>
      </c>
      <c r="AL26" s="252"/>
      <c r="AM26" s="252"/>
      <c r="AN26" s="252"/>
      <c r="AO26" s="252"/>
      <c r="AP26" s="36"/>
      <c r="AQ26" s="36"/>
      <c r="AR26" s="39"/>
      <c r="BE26" s="243"/>
    </row>
    <row r="27" spans="1:71" s="2" customFormat="1" ht="6.9" customHeight="1">
      <c r="A27" s="34"/>
      <c r="B27" s="35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9"/>
      <c r="BE27" s="243"/>
    </row>
    <row r="28" spans="1:71" s="2" customFormat="1" ht="13.2">
      <c r="A28" s="34"/>
      <c r="B28" s="35"/>
      <c r="C28" s="36"/>
      <c r="D28" s="36"/>
      <c r="E28" s="36"/>
      <c r="F28" s="36"/>
      <c r="G28" s="36"/>
      <c r="H28" s="36"/>
      <c r="I28" s="36"/>
      <c r="J28" s="36"/>
      <c r="K28" s="36"/>
      <c r="L28" s="253" t="s">
        <v>41</v>
      </c>
      <c r="M28" s="253"/>
      <c r="N28" s="253"/>
      <c r="O28" s="253"/>
      <c r="P28" s="253"/>
      <c r="Q28" s="36"/>
      <c r="R28" s="36"/>
      <c r="S28" s="36"/>
      <c r="T28" s="36"/>
      <c r="U28" s="36"/>
      <c r="V28" s="36"/>
      <c r="W28" s="253" t="s">
        <v>42</v>
      </c>
      <c r="X28" s="253"/>
      <c r="Y28" s="253"/>
      <c r="Z28" s="253"/>
      <c r="AA28" s="253"/>
      <c r="AB28" s="253"/>
      <c r="AC28" s="253"/>
      <c r="AD28" s="253"/>
      <c r="AE28" s="253"/>
      <c r="AF28" s="36"/>
      <c r="AG28" s="36"/>
      <c r="AH28" s="36"/>
      <c r="AI28" s="36"/>
      <c r="AJ28" s="36"/>
      <c r="AK28" s="253" t="s">
        <v>43</v>
      </c>
      <c r="AL28" s="253"/>
      <c r="AM28" s="253"/>
      <c r="AN28" s="253"/>
      <c r="AO28" s="253"/>
      <c r="AP28" s="36"/>
      <c r="AQ28" s="36"/>
      <c r="AR28" s="39"/>
      <c r="BE28" s="243"/>
    </row>
    <row r="29" spans="1:71" s="3" customFormat="1" ht="14.4" customHeight="1">
      <c r="B29" s="40"/>
      <c r="C29" s="41"/>
      <c r="D29" s="29" t="s">
        <v>44</v>
      </c>
      <c r="E29" s="41"/>
      <c r="F29" s="29" t="s">
        <v>45</v>
      </c>
      <c r="G29" s="41"/>
      <c r="H29" s="41"/>
      <c r="I29" s="41"/>
      <c r="J29" s="41"/>
      <c r="K29" s="41"/>
      <c r="L29" s="256">
        <v>0.21</v>
      </c>
      <c r="M29" s="255"/>
      <c r="N29" s="255"/>
      <c r="O29" s="255"/>
      <c r="P29" s="255"/>
      <c r="Q29" s="41"/>
      <c r="R29" s="41"/>
      <c r="S29" s="41"/>
      <c r="T29" s="41"/>
      <c r="U29" s="41"/>
      <c r="V29" s="41"/>
      <c r="W29" s="254">
        <f>ROUND(AZ54, 2)</f>
        <v>0</v>
      </c>
      <c r="X29" s="255"/>
      <c r="Y29" s="255"/>
      <c r="Z29" s="255"/>
      <c r="AA29" s="255"/>
      <c r="AB29" s="255"/>
      <c r="AC29" s="255"/>
      <c r="AD29" s="255"/>
      <c r="AE29" s="255"/>
      <c r="AF29" s="41"/>
      <c r="AG29" s="41"/>
      <c r="AH29" s="41"/>
      <c r="AI29" s="41"/>
      <c r="AJ29" s="41"/>
      <c r="AK29" s="254">
        <f>ROUND(AV54, 2)</f>
        <v>0</v>
      </c>
      <c r="AL29" s="255"/>
      <c r="AM29" s="255"/>
      <c r="AN29" s="255"/>
      <c r="AO29" s="255"/>
      <c r="AP29" s="41"/>
      <c r="AQ29" s="41"/>
      <c r="AR29" s="42"/>
      <c r="BE29" s="244"/>
    </row>
    <row r="30" spans="1:71" s="3" customFormat="1" ht="14.4" customHeight="1">
      <c r="B30" s="40"/>
      <c r="C30" s="41"/>
      <c r="D30" s="41"/>
      <c r="E30" s="41"/>
      <c r="F30" s="29" t="s">
        <v>46</v>
      </c>
      <c r="G30" s="41"/>
      <c r="H30" s="41"/>
      <c r="I30" s="41"/>
      <c r="J30" s="41"/>
      <c r="K30" s="41"/>
      <c r="L30" s="256">
        <v>0.15</v>
      </c>
      <c r="M30" s="255"/>
      <c r="N30" s="255"/>
      <c r="O30" s="255"/>
      <c r="P30" s="255"/>
      <c r="Q30" s="41"/>
      <c r="R30" s="41"/>
      <c r="S30" s="41"/>
      <c r="T30" s="41"/>
      <c r="U30" s="41"/>
      <c r="V30" s="41"/>
      <c r="W30" s="254">
        <f>ROUND(BA54, 2)</f>
        <v>0</v>
      </c>
      <c r="X30" s="255"/>
      <c r="Y30" s="255"/>
      <c r="Z30" s="255"/>
      <c r="AA30" s="255"/>
      <c r="AB30" s="255"/>
      <c r="AC30" s="255"/>
      <c r="AD30" s="255"/>
      <c r="AE30" s="255"/>
      <c r="AF30" s="41"/>
      <c r="AG30" s="41"/>
      <c r="AH30" s="41"/>
      <c r="AI30" s="41"/>
      <c r="AJ30" s="41"/>
      <c r="AK30" s="254">
        <f>ROUND(AW54, 2)</f>
        <v>0</v>
      </c>
      <c r="AL30" s="255"/>
      <c r="AM30" s="255"/>
      <c r="AN30" s="255"/>
      <c r="AO30" s="255"/>
      <c r="AP30" s="41"/>
      <c r="AQ30" s="41"/>
      <c r="AR30" s="42"/>
      <c r="BE30" s="244"/>
    </row>
    <row r="31" spans="1:71" s="3" customFormat="1" ht="14.4" hidden="1" customHeight="1">
      <c r="B31" s="40"/>
      <c r="C31" s="41"/>
      <c r="D31" s="41"/>
      <c r="E31" s="41"/>
      <c r="F31" s="29" t="s">
        <v>47</v>
      </c>
      <c r="G31" s="41"/>
      <c r="H31" s="41"/>
      <c r="I31" s="41"/>
      <c r="J31" s="41"/>
      <c r="K31" s="41"/>
      <c r="L31" s="256">
        <v>0.21</v>
      </c>
      <c r="M31" s="255"/>
      <c r="N31" s="255"/>
      <c r="O31" s="255"/>
      <c r="P31" s="255"/>
      <c r="Q31" s="41"/>
      <c r="R31" s="41"/>
      <c r="S31" s="41"/>
      <c r="T31" s="41"/>
      <c r="U31" s="41"/>
      <c r="V31" s="41"/>
      <c r="W31" s="254">
        <f>ROUND(BB54, 2)</f>
        <v>0</v>
      </c>
      <c r="X31" s="255"/>
      <c r="Y31" s="255"/>
      <c r="Z31" s="255"/>
      <c r="AA31" s="255"/>
      <c r="AB31" s="255"/>
      <c r="AC31" s="255"/>
      <c r="AD31" s="255"/>
      <c r="AE31" s="255"/>
      <c r="AF31" s="41"/>
      <c r="AG31" s="41"/>
      <c r="AH31" s="41"/>
      <c r="AI31" s="41"/>
      <c r="AJ31" s="41"/>
      <c r="AK31" s="254">
        <v>0</v>
      </c>
      <c r="AL31" s="255"/>
      <c r="AM31" s="255"/>
      <c r="AN31" s="255"/>
      <c r="AO31" s="255"/>
      <c r="AP31" s="41"/>
      <c r="AQ31" s="41"/>
      <c r="AR31" s="42"/>
      <c r="BE31" s="244"/>
    </row>
    <row r="32" spans="1:71" s="3" customFormat="1" ht="14.4" hidden="1" customHeight="1">
      <c r="B32" s="40"/>
      <c r="C32" s="41"/>
      <c r="D32" s="41"/>
      <c r="E32" s="41"/>
      <c r="F32" s="29" t="s">
        <v>48</v>
      </c>
      <c r="G32" s="41"/>
      <c r="H32" s="41"/>
      <c r="I32" s="41"/>
      <c r="J32" s="41"/>
      <c r="K32" s="41"/>
      <c r="L32" s="256">
        <v>0.15</v>
      </c>
      <c r="M32" s="255"/>
      <c r="N32" s="255"/>
      <c r="O32" s="255"/>
      <c r="P32" s="255"/>
      <c r="Q32" s="41"/>
      <c r="R32" s="41"/>
      <c r="S32" s="41"/>
      <c r="T32" s="41"/>
      <c r="U32" s="41"/>
      <c r="V32" s="41"/>
      <c r="W32" s="254">
        <f>ROUND(BC54, 2)</f>
        <v>0</v>
      </c>
      <c r="X32" s="255"/>
      <c r="Y32" s="255"/>
      <c r="Z32" s="255"/>
      <c r="AA32" s="255"/>
      <c r="AB32" s="255"/>
      <c r="AC32" s="255"/>
      <c r="AD32" s="255"/>
      <c r="AE32" s="255"/>
      <c r="AF32" s="41"/>
      <c r="AG32" s="41"/>
      <c r="AH32" s="41"/>
      <c r="AI32" s="41"/>
      <c r="AJ32" s="41"/>
      <c r="AK32" s="254">
        <v>0</v>
      </c>
      <c r="AL32" s="255"/>
      <c r="AM32" s="255"/>
      <c r="AN32" s="255"/>
      <c r="AO32" s="255"/>
      <c r="AP32" s="41"/>
      <c r="AQ32" s="41"/>
      <c r="AR32" s="42"/>
      <c r="BE32" s="244"/>
    </row>
    <row r="33" spans="1:57" s="3" customFormat="1" ht="14.4" hidden="1" customHeight="1">
      <c r="B33" s="40"/>
      <c r="C33" s="41"/>
      <c r="D33" s="41"/>
      <c r="E33" s="41"/>
      <c r="F33" s="29" t="s">
        <v>49</v>
      </c>
      <c r="G33" s="41"/>
      <c r="H33" s="41"/>
      <c r="I33" s="41"/>
      <c r="J33" s="41"/>
      <c r="K33" s="41"/>
      <c r="L33" s="256">
        <v>0</v>
      </c>
      <c r="M33" s="255"/>
      <c r="N33" s="255"/>
      <c r="O33" s="255"/>
      <c r="P33" s="255"/>
      <c r="Q33" s="41"/>
      <c r="R33" s="41"/>
      <c r="S33" s="41"/>
      <c r="T33" s="41"/>
      <c r="U33" s="41"/>
      <c r="V33" s="41"/>
      <c r="W33" s="254">
        <f>ROUND(BD54, 2)</f>
        <v>0</v>
      </c>
      <c r="X33" s="255"/>
      <c r="Y33" s="255"/>
      <c r="Z33" s="255"/>
      <c r="AA33" s="255"/>
      <c r="AB33" s="255"/>
      <c r="AC33" s="255"/>
      <c r="AD33" s="255"/>
      <c r="AE33" s="255"/>
      <c r="AF33" s="41"/>
      <c r="AG33" s="41"/>
      <c r="AH33" s="41"/>
      <c r="AI33" s="41"/>
      <c r="AJ33" s="41"/>
      <c r="AK33" s="254">
        <v>0</v>
      </c>
      <c r="AL33" s="255"/>
      <c r="AM33" s="255"/>
      <c r="AN33" s="255"/>
      <c r="AO33" s="255"/>
      <c r="AP33" s="41"/>
      <c r="AQ33" s="41"/>
      <c r="AR33" s="42"/>
    </row>
    <row r="34" spans="1:57" s="2" customFormat="1" ht="6.9" customHeight="1">
      <c r="A34" s="34"/>
      <c r="B34" s="35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9"/>
      <c r="BE34" s="34"/>
    </row>
    <row r="35" spans="1:57" s="2" customFormat="1" ht="25.95" customHeight="1">
      <c r="A35" s="34"/>
      <c r="B35" s="35"/>
      <c r="C35" s="43"/>
      <c r="D35" s="44" t="s">
        <v>50</v>
      </c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6" t="s">
        <v>51</v>
      </c>
      <c r="U35" s="45"/>
      <c r="V35" s="45"/>
      <c r="W35" s="45"/>
      <c r="X35" s="257" t="s">
        <v>52</v>
      </c>
      <c r="Y35" s="258"/>
      <c r="Z35" s="258"/>
      <c r="AA35" s="258"/>
      <c r="AB35" s="258"/>
      <c r="AC35" s="45"/>
      <c r="AD35" s="45"/>
      <c r="AE35" s="45"/>
      <c r="AF35" s="45"/>
      <c r="AG35" s="45"/>
      <c r="AH35" s="45"/>
      <c r="AI35" s="45"/>
      <c r="AJ35" s="45"/>
      <c r="AK35" s="259">
        <f>SUM(AK26:AK33)</f>
        <v>0</v>
      </c>
      <c r="AL35" s="258"/>
      <c r="AM35" s="258"/>
      <c r="AN35" s="258"/>
      <c r="AO35" s="260"/>
      <c r="AP35" s="43"/>
      <c r="AQ35" s="43"/>
      <c r="AR35" s="39"/>
      <c r="BE35" s="34"/>
    </row>
    <row r="36" spans="1:57" s="2" customFormat="1" ht="6.9" customHeight="1">
      <c r="A36" s="34"/>
      <c r="B36" s="35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39"/>
      <c r="BE36" s="34"/>
    </row>
    <row r="37" spans="1:57" s="2" customFormat="1" ht="6.9" customHeight="1">
      <c r="A37" s="34"/>
      <c r="B37" s="47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48"/>
      <c r="AG37" s="48"/>
      <c r="AH37" s="48"/>
      <c r="AI37" s="48"/>
      <c r="AJ37" s="48"/>
      <c r="AK37" s="48"/>
      <c r="AL37" s="48"/>
      <c r="AM37" s="48"/>
      <c r="AN37" s="48"/>
      <c r="AO37" s="48"/>
      <c r="AP37" s="48"/>
      <c r="AQ37" s="48"/>
      <c r="AR37" s="39"/>
      <c r="BE37" s="34"/>
    </row>
    <row r="41" spans="1:57" s="2" customFormat="1" ht="6.9" customHeight="1">
      <c r="A41" s="34"/>
      <c r="B41" s="49"/>
      <c r="C41" s="50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0"/>
      <c r="AC41" s="50"/>
      <c r="AD41" s="50"/>
      <c r="AE41" s="50"/>
      <c r="AF41" s="50"/>
      <c r="AG41" s="50"/>
      <c r="AH41" s="50"/>
      <c r="AI41" s="50"/>
      <c r="AJ41" s="50"/>
      <c r="AK41" s="50"/>
      <c r="AL41" s="50"/>
      <c r="AM41" s="50"/>
      <c r="AN41" s="50"/>
      <c r="AO41" s="50"/>
      <c r="AP41" s="50"/>
      <c r="AQ41" s="50"/>
      <c r="AR41" s="39"/>
      <c r="BE41" s="34"/>
    </row>
    <row r="42" spans="1:57" s="2" customFormat="1" ht="24.9" customHeight="1">
      <c r="A42" s="34"/>
      <c r="B42" s="35"/>
      <c r="C42" s="23" t="s">
        <v>53</v>
      </c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  <c r="AF42" s="36"/>
      <c r="AG42" s="36"/>
      <c r="AH42" s="36"/>
      <c r="AI42" s="36"/>
      <c r="AJ42" s="36"/>
      <c r="AK42" s="36"/>
      <c r="AL42" s="36"/>
      <c r="AM42" s="36"/>
      <c r="AN42" s="36"/>
      <c r="AO42" s="36"/>
      <c r="AP42" s="36"/>
      <c r="AQ42" s="36"/>
      <c r="AR42" s="39"/>
      <c r="BE42" s="34"/>
    </row>
    <row r="43" spans="1:57" s="2" customFormat="1" ht="6.9" customHeight="1">
      <c r="A43" s="34"/>
      <c r="B43" s="35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36"/>
      <c r="AI43" s="36"/>
      <c r="AJ43" s="36"/>
      <c r="AK43" s="36"/>
      <c r="AL43" s="36"/>
      <c r="AM43" s="36"/>
      <c r="AN43" s="36"/>
      <c r="AO43" s="36"/>
      <c r="AP43" s="36"/>
      <c r="AQ43" s="36"/>
      <c r="AR43" s="39"/>
      <c r="BE43" s="34"/>
    </row>
    <row r="44" spans="1:57" s="4" customFormat="1" ht="12" customHeight="1">
      <c r="B44" s="51"/>
      <c r="C44" s="29" t="s">
        <v>13</v>
      </c>
      <c r="D44" s="52"/>
      <c r="E44" s="52"/>
      <c r="F44" s="52"/>
      <c r="G44" s="52"/>
      <c r="H44" s="52"/>
      <c r="I44" s="52"/>
      <c r="J44" s="52"/>
      <c r="K44" s="52"/>
      <c r="L44" s="52" t="str">
        <f>K5</f>
        <v>x81</v>
      </c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52"/>
      <c r="AC44" s="52"/>
      <c r="AD44" s="52"/>
      <c r="AE44" s="52"/>
      <c r="AF44" s="52"/>
      <c r="AG44" s="52"/>
      <c r="AH44" s="52"/>
      <c r="AI44" s="52"/>
      <c r="AJ44" s="52"/>
      <c r="AK44" s="52"/>
      <c r="AL44" s="52"/>
      <c r="AM44" s="52"/>
      <c r="AN44" s="52"/>
      <c r="AO44" s="52"/>
      <c r="AP44" s="52"/>
      <c r="AQ44" s="52"/>
      <c r="AR44" s="53"/>
    </row>
    <row r="45" spans="1:57" s="5" customFormat="1" ht="36.9" customHeight="1">
      <c r="B45" s="54"/>
      <c r="C45" s="55" t="s">
        <v>16</v>
      </c>
      <c r="D45" s="56"/>
      <c r="E45" s="56"/>
      <c r="F45" s="56"/>
      <c r="G45" s="56"/>
      <c r="H45" s="56"/>
      <c r="I45" s="56"/>
      <c r="J45" s="56"/>
      <c r="K45" s="56"/>
      <c r="L45" s="261" t="str">
        <f>K6</f>
        <v>III/205 7 Hvozd - Pláně povrchová oprava</v>
      </c>
      <c r="M45" s="262"/>
      <c r="N45" s="262"/>
      <c r="O45" s="262"/>
      <c r="P45" s="262"/>
      <c r="Q45" s="262"/>
      <c r="R45" s="262"/>
      <c r="S45" s="262"/>
      <c r="T45" s="262"/>
      <c r="U45" s="262"/>
      <c r="V45" s="262"/>
      <c r="W45" s="262"/>
      <c r="X45" s="262"/>
      <c r="Y45" s="262"/>
      <c r="Z45" s="262"/>
      <c r="AA45" s="262"/>
      <c r="AB45" s="262"/>
      <c r="AC45" s="262"/>
      <c r="AD45" s="262"/>
      <c r="AE45" s="262"/>
      <c r="AF45" s="262"/>
      <c r="AG45" s="262"/>
      <c r="AH45" s="262"/>
      <c r="AI45" s="262"/>
      <c r="AJ45" s="262"/>
      <c r="AK45" s="262"/>
      <c r="AL45" s="262"/>
      <c r="AM45" s="262"/>
      <c r="AN45" s="262"/>
      <c r="AO45" s="262"/>
      <c r="AP45" s="56"/>
      <c r="AQ45" s="56"/>
      <c r="AR45" s="57"/>
    </row>
    <row r="46" spans="1:57" s="2" customFormat="1" ht="6.9" customHeight="1">
      <c r="A46" s="34"/>
      <c r="B46" s="35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  <c r="AF46" s="36"/>
      <c r="AG46" s="36"/>
      <c r="AH46" s="36"/>
      <c r="AI46" s="36"/>
      <c r="AJ46" s="36"/>
      <c r="AK46" s="36"/>
      <c r="AL46" s="36"/>
      <c r="AM46" s="36"/>
      <c r="AN46" s="36"/>
      <c r="AO46" s="36"/>
      <c r="AP46" s="36"/>
      <c r="AQ46" s="36"/>
      <c r="AR46" s="39"/>
      <c r="BE46" s="34"/>
    </row>
    <row r="47" spans="1:57" s="2" customFormat="1" ht="12" customHeight="1">
      <c r="A47" s="34"/>
      <c r="B47" s="35"/>
      <c r="C47" s="29" t="s">
        <v>21</v>
      </c>
      <c r="D47" s="36"/>
      <c r="E47" s="36"/>
      <c r="F47" s="36"/>
      <c r="G47" s="36"/>
      <c r="H47" s="36"/>
      <c r="I47" s="36"/>
      <c r="J47" s="36"/>
      <c r="K47" s="36"/>
      <c r="L47" s="58" t="str">
        <f>IF(K8="","",K8)</f>
        <v xml:space="preserve"> </v>
      </c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  <c r="AF47" s="36"/>
      <c r="AG47" s="36"/>
      <c r="AH47" s="36"/>
      <c r="AI47" s="29" t="s">
        <v>23</v>
      </c>
      <c r="AJ47" s="36"/>
      <c r="AK47" s="36"/>
      <c r="AL47" s="36"/>
      <c r="AM47" s="263" t="str">
        <f>IF(AN8= "","",AN8)</f>
        <v>29. 11. 2023</v>
      </c>
      <c r="AN47" s="263"/>
      <c r="AO47" s="36"/>
      <c r="AP47" s="36"/>
      <c r="AQ47" s="36"/>
      <c r="AR47" s="39"/>
      <c r="BE47" s="34"/>
    </row>
    <row r="48" spans="1:57" s="2" customFormat="1" ht="6.9" customHeight="1">
      <c r="A48" s="34"/>
      <c r="B48" s="35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  <c r="AF48" s="36"/>
      <c r="AG48" s="36"/>
      <c r="AH48" s="36"/>
      <c r="AI48" s="36"/>
      <c r="AJ48" s="36"/>
      <c r="AK48" s="36"/>
      <c r="AL48" s="36"/>
      <c r="AM48" s="36"/>
      <c r="AN48" s="36"/>
      <c r="AO48" s="36"/>
      <c r="AP48" s="36"/>
      <c r="AQ48" s="36"/>
      <c r="AR48" s="39"/>
      <c r="BE48" s="34"/>
    </row>
    <row r="49" spans="1:91" s="2" customFormat="1" ht="40.049999999999997" customHeight="1">
      <c r="A49" s="34"/>
      <c r="B49" s="35"/>
      <c r="C49" s="29" t="s">
        <v>25</v>
      </c>
      <c r="D49" s="36"/>
      <c r="E49" s="36"/>
      <c r="F49" s="36"/>
      <c r="G49" s="36"/>
      <c r="H49" s="36"/>
      <c r="I49" s="36"/>
      <c r="J49" s="36"/>
      <c r="K49" s="36"/>
      <c r="L49" s="52" t="str">
        <f>IF(E11= "","",E11)</f>
        <v xml:space="preserve"> </v>
      </c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  <c r="AF49" s="36"/>
      <c r="AG49" s="36"/>
      <c r="AH49" s="36"/>
      <c r="AI49" s="29" t="s">
        <v>30</v>
      </c>
      <c r="AJ49" s="36"/>
      <c r="AK49" s="36"/>
      <c r="AL49" s="36"/>
      <c r="AM49" s="264" t="str">
        <f>IF(E17="","",E17)</f>
        <v>Ing.Bohunil Fröhlich,Záhumenní 808,337 01 Rokycany</v>
      </c>
      <c r="AN49" s="265"/>
      <c r="AO49" s="265"/>
      <c r="AP49" s="265"/>
      <c r="AQ49" s="36"/>
      <c r="AR49" s="39"/>
      <c r="AS49" s="266" t="s">
        <v>54</v>
      </c>
      <c r="AT49" s="267"/>
      <c r="AU49" s="60"/>
      <c r="AV49" s="60"/>
      <c r="AW49" s="60"/>
      <c r="AX49" s="60"/>
      <c r="AY49" s="60"/>
      <c r="AZ49" s="60"/>
      <c r="BA49" s="60"/>
      <c r="BB49" s="60"/>
      <c r="BC49" s="60"/>
      <c r="BD49" s="61"/>
      <c r="BE49" s="34"/>
    </row>
    <row r="50" spans="1:91" s="2" customFormat="1" ht="25.65" customHeight="1">
      <c r="A50" s="34"/>
      <c r="B50" s="35"/>
      <c r="C50" s="29" t="s">
        <v>28</v>
      </c>
      <c r="D50" s="36"/>
      <c r="E50" s="36"/>
      <c r="F50" s="36"/>
      <c r="G50" s="36"/>
      <c r="H50" s="36"/>
      <c r="I50" s="36"/>
      <c r="J50" s="36"/>
      <c r="K50" s="36"/>
      <c r="L50" s="52" t="str">
        <f>IF(E14= "Vyplň údaj","",E14)</f>
        <v/>
      </c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  <c r="AF50" s="36"/>
      <c r="AG50" s="36"/>
      <c r="AH50" s="36"/>
      <c r="AI50" s="29" t="s">
        <v>35</v>
      </c>
      <c r="AJ50" s="36"/>
      <c r="AK50" s="36"/>
      <c r="AL50" s="36"/>
      <c r="AM50" s="264" t="str">
        <f>IF(E20="","",E20)</f>
        <v>Jiří Marek, Stýskaly 7, 330 11 Třemošná</v>
      </c>
      <c r="AN50" s="265"/>
      <c r="AO50" s="265"/>
      <c r="AP50" s="265"/>
      <c r="AQ50" s="36"/>
      <c r="AR50" s="39"/>
      <c r="AS50" s="268"/>
      <c r="AT50" s="269"/>
      <c r="AU50" s="62"/>
      <c r="AV50" s="62"/>
      <c r="AW50" s="62"/>
      <c r="AX50" s="62"/>
      <c r="AY50" s="62"/>
      <c r="AZ50" s="62"/>
      <c r="BA50" s="62"/>
      <c r="BB50" s="62"/>
      <c r="BC50" s="62"/>
      <c r="BD50" s="63"/>
      <c r="BE50" s="34"/>
    </row>
    <row r="51" spans="1:91" s="2" customFormat="1" ht="10.8" customHeight="1">
      <c r="A51" s="34"/>
      <c r="B51" s="35"/>
      <c r="C51" s="36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  <c r="AF51" s="36"/>
      <c r="AG51" s="36"/>
      <c r="AH51" s="36"/>
      <c r="AI51" s="36"/>
      <c r="AJ51" s="36"/>
      <c r="AK51" s="36"/>
      <c r="AL51" s="36"/>
      <c r="AM51" s="36"/>
      <c r="AN51" s="36"/>
      <c r="AO51" s="36"/>
      <c r="AP51" s="36"/>
      <c r="AQ51" s="36"/>
      <c r="AR51" s="39"/>
      <c r="AS51" s="270"/>
      <c r="AT51" s="271"/>
      <c r="AU51" s="64"/>
      <c r="AV51" s="64"/>
      <c r="AW51" s="64"/>
      <c r="AX51" s="64"/>
      <c r="AY51" s="64"/>
      <c r="AZ51" s="64"/>
      <c r="BA51" s="64"/>
      <c r="BB51" s="64"/>
      <c r="BC51" s="64"/>
      <c r="BD51" s="65"/>
      <c r="BE51" s="34"/>
    </row>
    <row r="52" spans="1:91" s="2" customFormat="1" ht="29.25" customHeight="1">
      <c r="A52" s="34"/>
      <c r="B52" s="35"/>
      <c r="C52" s="272" t="s">
        <v>55</v>
      </c>
      <c r="D52" s="273"/>
      <c r="E52" s="273"/>
      <c r="F52" s="273"/>
      <c r="G52" s="273"/>
      <c r="H52" s="66"/>
      <c r="I52" s="274" t="s">
        <v>56</v>
      </c>
      <c r="J52" s="273"/>
      <c r="K52" s="273"/>
      <c r="L52" s="273"/>
      <c r="M52" s="273"/>
      <c r="N52" s="273"/>
      <c r="O52" s="273"/>
      <c r="P52" s="273"/>
      <c r="Q52" s="273"/>
      <c r="R52" s="273"/>
      <c r="S52" s="273"/>
      <c r="T52" s="273"/>
      <c r="U52" s="273"/>
      <c r="V52" s="273"/>
      <c r="W52" s="273"/>
      <c r="X52" s="273"/>
      <c r="Y52" s="273"/>
      <c r="Z52" s="273"/>
      <c r="AA52" s="273"/>
      <c r="AB52" s="273"/>
      <c r="AC52" s="273"/>
      <c r="AD52" s="273"/>
      <c r="AE52" s="273"/>
      <c r="AF52" s="273"/>
      <c r="AG52" s="275" t="s">
        <v>57</v>
      </c>
      <c r="AH52" s="273"/>
      <c r="AI52" s="273"/>
      <c r="AJ52" s="273"/>
      <c r="AK52" s="273"/>
      <c r="AL52" s="273"/>
      <c r="AM52" s="273"/>
      <c r="AN52" s="274" t="s">
        <v>58</v>
      </c>
      <c r="AO52" s="273"/>
      <c r="AP52" s="273"/>
      <c r="AQ52" s="67" t="s">
        <v>59</v>
      </c>
      <c r="AR52" s="39"/>
      <c r="AS52" s="68" t="s">
        <v>60</v>
      </c>
      <c r="AT52" s="69" t="s">
        <v>61</v>
      </c>
      <c r="AU52" s="69" t="s">
        <v>62</v>
      </c>
      <c r="AV52" s="69" t="s">
        <v>63</v>
      </c>
      <c r="AW52" s="69" t="s">
        <v>64</v>
      </c>
      <c r="AX52" s="69" t="s">
        <v>65</v>
      </c>
      <c r="AY52" s="69" t="s">
        <v>66</v>
      </c>
      <c r="AZ52" s="69" t="s">
        <v>67</v>
      </c>
      <c r="BA52" s="69" t="s">
        <v>68</v>
      </c>
      <c r="BB52" s="69" t="s">
        <v>69</v>
      </c>
      <c r="BC52" s="69" t="s">
        <v>70</v>
      </c>
      <c r="BD52" s="70" t="s">
        <v>71</v>
      </c>
      <c r="BE52" s="34"/>
    </row>
    <row r="53" spans="1:91" s="2" customFormat="1" ht="10.8" customHeight="1">
      <c r="A53" s="34"/>
      <c r="B53" s="35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  <c r="AF53" s="36"/>
      <c r="AG53" s="36"/>
      <c r="AH53" s="36"/>
      <c r="AI53" s="36"/>
      <c r="AJ53" s="36"/>
      <c r="AK53" s="36"/>
      <c r="AL53" s="36"/>
      <c r="AM53" s="36"/>
      <c r="AN53" s="36"/>
      <c r="AO53" s="36"/>
      <c r="AP53" s="36"/>
      <c r="AQ53" s="36"/>
      <c r="AR53" s="39"/>
      <c r="AS53" s="71"/>
      <c r="AT53" s="72"/>
      <c r="AU53" s="72"/>
      <c r="AV53" s="72"/>
      <c r="AW53" s="72"/>
      <c r="AX53" s="72"/>
      <c r="AY53" s="72"/>
      <c r="AZ53" s="72"/>
      <c r="BA53" s="72"/>
      <c r="BB53" s="72"/>
      <c r="BC53" s="72"/>
      <c r="BD53" s="73"/>
      <c r="BE53" s="34"/>
    </row>
    <row r="54" spans="1:91" s="6" customFormat="1" ht="32.4" customHeight="1">
      <c r="B54" s="74"/>
      <c r="C54" s="75" t="s">
        <v>72</v>
      </c>
      <c r="D54" s="76"/>
      <c r="E54" s="76"/>
      <c r="F54" s="76"/>
      <c r="G54" s="76"/>
      <c r="H54" s="76"/>
      <c r="I54" s="76"/>
      <c r="J54" s="76"/>
      <c r="K54" s="76"/>
      <c r="L54" s="76"/>
      <c r="M54" s="76"/>
      <c r="N54" s="76"/>
      <c r="O54" s="76"/>
      <c r="P54" s="76"/>
      <c r="Q54" s="76"/>
      <c r="R54" s="76"/>
      <c r="S54" s="76"/>
      <c r="T54" s="76"/>
      <c r="U54" s="76"/>
      <c r="V54" s="76"/>
      <c r="W54" s="76"/>
      <c r="X54" s="76"/>
      <c r="Y54" s="76"/>
      <c r="Z54" s="76"/>
      <c r="AA54" s="76"/>
      <c r="AB54" s="76"/>
      <c r="AC54" s="76"/>
      <c r="AD54" s="76"/>
      <c r="AE54" s="76"/>
      <c r="AF54" s="76"/>
      <c r="AG54" s="279">
        <f>ROUND(SUM(AG55:AG56),2)</f>
        <v>0</v>
      </c>
      <c r="AH54" s="279"/>
      <c r="AI54" s="279"/>
      <c r="AJ54" s="279"/>
      <c r="AK54" s="279"/>
      <c r="AL54" s="279"/>
      <c r="AM54" s="279"/>
      <c r="AN54" s="280">
        <f>SUM(AG54,AT54)</f>
        <v>0</v>
      </c>
      <c r="AO54" s="280"/>
      <c r="AP54" s="280"/>
      <c r="AQ54" s="78" t="s">
        <v>19</v>
      </c>
      <c r="AR54" s="79"/>
      <c r="AS54" s="80">
        <f>ROUND(SUM(AS55:AS56),2)</f>
        <v>0</v>
      </c>
      <c r="AT54" s="81">
        <f>ROUND(SUM(AV54:AW54),2)</f>
        <v>0</v>
      </c>
      <c r="AU54" s="82">
        <f>ROUND(SUM(AU55:AU56),5)</f>
        <v>0</v>
      </c>
      <c r="AV54" s="81">
        <f>ROUND(AZ54*L29,2)</f>
        <v>0</v>
      </c>
      <c r="AW54" s="81">
        <f>ROUND(BA54*L30,2)</f>
        <v>0</v>
      </c>
      <c r="AX54" s="81">
        <f>ROUND(BB54*L29,2)</f>
        <v>0</v>
      </c>
      <c r="AY54" s="81">
        <f>ROUND(BC54*L30,2)</f>
        <v>0</v>
      </c>
      <c r="AZ54" s="81">
        <f>ROUND(SUM(AZ55:AZ56),2)</f>
        <v>0</v>
      </c>
      <c r="BA54" s="81">
        <f>ROUND(SUM(BA55:BA56),2)</f>
        <v>0</v>
      </c>
      <c r="BB54" s="81">
        <f>ROUND(SUM(BB55:BB56),2)</f>
        <v>0</v>
      </c>
      <c r="BC54" s="81">
        <f>ROUND(SUM(BC55:BC56),2)</f>
        <v>0</v>
      </c>
      <c r="BD54" s="83">
        <f>ROUND(SUM(BD55:BD56),2)</f>
        <v>0</v>
      </c>
      <c r="BS54" s="84" t="s">
        <v>73</v>
      </c>
      <c r="BT54" s="84" t="s">
        <v>74</v>
      </c>
      <c r="BU54" s="85" t="s">
        <v>75</v>
      </c>
      <c r="BV54" s="84" t="s">
        <v>76</v>
      </c>
      <c r="BW54" s="84" t="s">
        <v>5</v>
      </c>
      <c r="BX54" s="84" t="s">
        <v>77</v>
      </c>
      <c r="CL54" s="84" t="s">
        <v>19</v>
      </c>
    </row>
    <row r="55" spans="1:91" s="7" customFormat="1" ht="16.5" customHeight="1">
      <c r="A55" s="86" t="s">
        <v>78</v>
      </c>
      <c r="B55" s="87"/>
      <c r="C55" s="88"/>
      <c r="D55" s="278" t="s">
        <v>79</v>
      </c>
      <c r="E55" s="278"/>
      <c r="F55" s="278"/>
      <c r="G55" s="278"/>
      <c r="H55" s="278"/>
      <c r="I55" s="89"/>
      <c r="J55" s="278" t="s">
        <v>80</v>
      </c>
      <c r="K55" s="278"/>
      <c r="L55" s="278"/>
      <c r="M55" s="278"/>
      <c r="N55" s="278"/>
      <c r="O55" s="278"/>
      <c r="P55" s="278"/>
      <c r="Q55" s="278"/>
      <c r="R55" s="278"/>
      <c r="S55" s="278"/>
      <c r="T55" s="278"/>
      <c r="U55" s="278"/>
      <c r="V55" s="278"/>
      <c r="W55" s="278"/>
      <c r="X55" s="278"/>
      <c r="Y55" s="278"/>
      <c r="Z55" s="278"/>
      <c r="AA55" s="278"/>
      <c r="AB55" s="278"/>
      <c r="AC55" s="278"/>
      <c r="AD55" s="278"/>
      <c r="AE55" s="278"/>
      <c r="AF55" s="278"/>
      <c r="AG55" s="276">
        <f>'1 - SO 110 Komunikace'!J30</f>
        <v>0</v>
      </c>
      <c r="AH55" s="277"/>
      <c r="AI55" s="277"/>
      <c r="AJ55" s="277"/>
      <c r="AK55" s="277"/>
      <c r="AL55" s="277"/>
      <c r="AM55" s="277"/>
      <c r="AN55" s="276">
        <f>SUM(AG55,AT55)</f>
        <v>0</v>
      </c>
      <c r="AO55" s="277"/>
      <c r="AP55" s="277"/>
      <c r="AQ55" s="90" t="s">
        <v>81</v>
      </c>
      <c r="AR55" s="91"/>
      <c r="AS55" s="92">
        <v>0</v>
      </c>
      <c r="AT55" s="93">
        <f>ROUND(SUM(AV55:AW55),2)</f>
        <v>0</v>
      </c>
      <c r="AU55" s="94">
        <f>'1 - SO 110 Komunikace'!P91</f>
        <v>0</v>
      </c>
      <c r="AV55" s="93">
        <f>'1 - SO 110 Komunikace'!J33</f>
        <v>0</v>
      </c>
      <c r="AW55" s="93">
        <f>'1 - SO 110 Komunikace'!J34</f>
        <v>0</v>
      </c>
      <c r="AX55" s="93">
        <f>'1 - SO 110 Komunikace'!J35</f>
        <v>0</v>
      </c>
      <c r="AY55" s="93">
        <f>'1 - SO 110 Komunikace'!J36</f>
        <v>0</v>
      </c>
      <c r="AZ55" s="93">
        <f>'1 - SO 110 Komunikace'!F33</f>
        <v>0</v>
      </c>
      <c r="BA55" s="93">
        <f>'1 - SO 110 Komunikace'!F34</f>
        <v>0</v>
      </c>
      <c r="BB55" s="93">
        <f>'1 - SO 110 Komunikace'!F35</f>
        <v>0</v>
      </c>
      <c r="BC55" s="93">
        <f>'1 - SO 110 Komunikace'!F36</f>
        <v>0</v>
      </c>
      <c r="BD55" s="95">
        <f>'1 - SO 110 Komunikace'!F37</f>
        <v>0</v>
      </c>
      <c r="BT55" s="96" t="s">
        <v>79</v>
      </c>
      <c r="BV55" s="96" t="s">
        <v>76</v>
      </c>
      <c r="BW55" s="96" t="s">
        <v>82</v>
      </c>
      <c r="BX55" s="96" t="s">
        <v>5</v>
      </c>
      <c r="CL55" s="96" t="s">
        <v>83</v>
      </c>
      <c r="CM55" s="96" t="s">
        <v>84</v>
      </c>
    </row>
    <row r="56" spans="1:91" s="7" customFormat="1" ht="16.5" customHeight="1">
      <c r="A56" s="86" t="s">
        <v>78</v>
      </c>
      <c r="B56" s="87"/>
      <c r="C56" s="88"/>
      <c r="D56" s="278" t="s">
        <v>84</v>
      </c>
      <c r="E56" s="278"/>
      <c r="F56" s="278"/>
      <c r="G56" s="278"/>
      <c r="H56" s="278"/>
      <c r="I56" s="89"/>
      <c r="J56" s="278" t="s">
        <v>85</v>
      </c>
      <c r="K56" s="278"/>
      <c r="L56" s="278"/>
      <c r="M56" s="278"/>
      <c r="N56" s="278"/>
      <c r="O56" s="278"/>
      <c r="P56" s="278"/>
      <c r="Q56" s="278"/>
      <c r="R56" s="278"/>
      <c r="S56" s="278"/>
      <c r="T56" s="278"/>
      <c r="U56" s="278"/>
      <c r="V56" s="278"/>
      <c r="W56" s="278"/>
      <c r="X56" s="278"/>
      <c r="Y56" s="278"/>
      <c r="Z56" s="278"/>
      <c r="AA56" s="278"/>
      <c r="AB56" s="278"/>
      <c r="AC56" s="278"/>
      <c r="AD56" s="278"/>
      <c r="AE56" s="278"/>
      <c r="AF56" s="278"/>
      <c r="AG56" s="276">
        <f>'2 - Vedlejší rozpočtové n...'!J30</f>
        <v>0</v>
      </c>
      <c r="AH56" s="277"/>
      <c r="AI56" s="277"/>
      <c r="AJ56" s="277"/>
      <c r="AK56" s="277"/>
      <c r="AL56" s="277"/>
      <c r="AM56" s="277"/>
      <c r="AN56" s="276">
        <f>SUM(AG56,AT56)</f>
        <v>0</v>
      </c>
      <c r="AO56" s="277"/>
      <c r="AP56" s="277"/>
      <c r="AQ56" s="90" t="s">
        <v>81</v>
      </c>
      <c r="AR56" s="91"/>
      <c r="AS56" s="97">
        <v>0</v>
      </c>
      <c r="AT56" s="98">
        <f>ROUND(SUM(AV56:AW56),2)</f>
        <v>0</v>
      </c>
      <c r="AU56" s="99">
        <f>'2 - Vedlejší rozpočtové n...'!P81</f>
        <v>0</v>
      </c>
      <c r="AV56" s="98">
        <f>'2 - Vedlejší rozpočtové n...'!J33</f>
        <v>0</v>
      </c>
      <c r="AW56" s="98">
        <f>'2 - Vedlejší rozpočtové n...'!J34</f>
        <v>0</v>
      </c>
      <c r="AX56" s="98">
        <f>'2 - Vedlejší rozpočtové n...'!J35</f>
        <v>0</v>
      </c>
      <c r="AY56" s="98">
        <f>'2 - Vedlejší rozpočtové n...'!J36</f>
        <v>0</v>
      </c>
      <c r="AZ56" s="98">
        <f>'2 - Vedlejší rozpočtové n...'!F33</f>
        <v>0</v>
      </c>
      <c r="BA56" s="98">
        <f>'2 - Vedlejší rozpočtové n...'!F34</f>
        <v>0</v>
      </c>
      <c r="BB56" s="98">
        <f>'2 - Vedlejší rozpočtové n...'!F35</f>
        <v>0</v>
      </c>
      <c r="BC56" s="98">
        <f>'2 - Vedlejší rozpočtové n...'!F36</f>
        <v>0</v>
      </c>
      <c r="BD56" s="100">
        <f>'2 - Vedlejší rozpočtové n...'!F37</f>
        <v>0</v>
      </c>
      <c r="BT56" s="96" t="s">
        <v>79</v>
      </c>
      <c r="BV56" s="96" t="s">
        <v>76</v>
      </c>
      <c r="BW56" s="96" t="s">
        <v>86</v>
      </c>
      <c r="BX56" s="96" t="s">
        <v>5</v>
      </c>
      <c r="CL56" s="96" t="s">
        <v>19</v>
      </c>
      <c r="CM56" s="96" t="s">
        <v>84</v>
      </c>
    </row>
    <row r="57" spans="1:91" s="2" customFormat="1" ht="30" customHeight="1">
      <c r="A57" s="34"/>
      <c r="B57" s="35"/>
      <c r="C57" s="36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  <c r="AF57" s="36"/>
      <c r="AG57" s="36"/>
      <c r="AH57" s="36"/>
      <c r="AI57" s="36"/>
      <c r="AJ57" s="36"/>
      <c r="AK57" s="36"/>
      <c r="AL57" s="36"/>
      <c r="AM57" s="36"/>
      <c r="AN57" s="36"/>
      <c r="AO57" s="36"/>
      <c r="AP57" s="36"/>
      <c r="AQ57" s="36"/>
      <c r="AR57" s="39"/>
      <c r="AS57" s="34"/>
      <c r="AT57" s="34"/>
      <c r="AU57" s="34"/>
      <c r="AV57" s="34"/>
      <c r="AW57" s="34"/>
      <c r="AX57" s="34"/>
      <c r="AY57" s="34"/>
      <c r="AZ57" s="34"/>
      <c r="BA57" s="34"/>
      <c r="BB57" s="34"/>
      <c r="BC57" s="34"/>
      <c r="BD57" s="34"/>
      <c r="BE57" s="34"/>
    </row>
    <row r="58" spans="1:91" s="2" customFormat="1" ht="6.9" customHeight="1">
      <c r="A58" s="34"/>
      <c r="B58" s="47"/>
      <c r="C58" s="48"/>
      <c r="D58" s="48"/>
      <c r="E58" s="48"/>
      <c r="F58" s="48"/>
      <c r="G58" s="48"/>
      <c r="H58" s="48"/>
      <c r="I58" s="48"/>
      <c r="J58" s="48"/>
      <c r="K58" s="48"/>
      <c r="L58" s="48"/>
      <c r="M58" s="48"/>
      <c r="N58" s="48"/>
      <c r="O58" s="48"/>
      <c r="P58" s="48"/>
      <c r="Q58" s="48"/>
      <c r="R58" s="48"/>
      <c r="S58" s="48"/>
      <c r="T58" s="48"/>
      <c r="U58" s="48"/>
      <c r="V58" s="48"/>
      <c r="W58" s="48"/>
      <c r="X58" s="48"/>
      <c r="Y58" s="48"/>
      <c r="Z58" s="48"/>
      <c r="AA58" s="48"/>
      <c r="AB58" s="48"/>
      <c r="AC58" s="48"/>
      <c r="AD58" s="48"/>
      <c r="AE58" s="48"/>
      <c r="AF58" s="48"/>
      <c r="AG58" s="48"/>
      <c r="AH58" s="48"/>
      <c r="AI58" s="48"/>
      <c r="AJ58" s="48"/>
      <c r="AK58" s="48"/>
      <c r="AL58" s="48"/>
      <c r="AM58" s="48"/>
      <c r="AN58" s="48"/>
      <c r="AO58" s="48"/>
      <c r="AP58" s="48"/>
      <c r="AQ58" s="48"/>
      <c r="AR58" s="39"/>
      <c r="AS58" s="34"/>
      <c r="AT58" s="34"/>
      <c r="AU58" s="34"/>
      <c r="AV58" s="34"/>
      <c r="AW58" s="34"/>
      <c r="AX58" s="34"/>
      <c r="AY58" s="34"/>
      <c r="AZ58" s="34"/>
      <c r="BA58" s="34"/>
      <c r="BB58" s="34"/>
      <c r="BC58" s="34"/>
      <c r="BD58" s="34"/>
      <c r="BE58" s="34"/>
    </row>
  </sheetData>
  <sheetProtection algorithmName="SHA-512" hashValue="RR8Qd0Gvu8WG9j1G5zCS0gaesBjPiTLilSKUYScyvTfr/EcSpKN/5aWoBsatLlcGrhile3uJgPF4gBzdBBvPQw==" saltValue="Gc4IMTOYhcYFbMaGsHNdCa8RpuVm9WUlhcLtp8/INd6G/HdiWLZ0DSo8Uk9oakmaFcUcjhXHa6eMQAmcInx+jg==" spinCount="100000" sheet="1" objects="1" scenarios="1" formatColumns="0" formatRows="0"/>
  <mergeCells count="46">
    <mergeCell ref="AR2:BE2"/>
    <mergeCell ref="AN56:AP56"/>
    <mergeCell ref="AG56:AM56"/>
    <mergeCell ref="D56:H56"/>
    <mergeCell ref="J56:AF56"/>
    <mergeCell ref="AG54:AM54"/>
    <mergeCell ref="AN54:AP54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L45:AO45"/>
    <mergeCell ref="AM47:AN47"/>
    <mergeCell ref="AM49:AP49"/>
    <mergeCell ref="AS49:AT51"/>
    <mergeCell ref="AM50:AP5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55" location="'1 - SO 110 Komunikace'!C2" display="/"/>
    <hyperlink ref="A56" location="'2 - Vedlejší rozpočtové n...'!C2" display="/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362"/>
  <sheetViews>
    <sheetView showGridLines="0" workbookViewId="0">
      <selection activeCell="F52" sqref="F52"/>
    </sheetView>
  </sheetViews>
  <sheetFormatPr defaultRowHeight="14.4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100.85546875" style="1" customWidth="1"/>
    <col min="7" max="7" width="7.42578125" style="1" customWidth="1"/>
    <col min="8" max="8" width="14" style="1" customWidth="1"/>
    <col min="9" max="9" width="15.85546875" style="1" customWidth="1"/>
    <col min="10" max="11" width="22.28515625" style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281"/>
      <c r="M2" s="281"/>
      <c r="N2" s="281"/>
      <c r="O2" s="281"/>
      <c r="P2" s="281"/>
      <c r="Q2" s="281"/>
      <c r="R2" s="281"/>
      <c r="S2" s="281"/>
      <c r="T2" s="281"/>
      <c r="U2" s="281"/>
      <c r="V2" s="281"/>
      <c r="AT2" s="17" t="s">
        <v>82</v>
      </c>
    </row>
    <row r="3" spans="1:46" s="1" customFormat="1" ht="6.9" hidden="1" customHeight="1">
      <c r="B3" s="101"/>
      <c r="C3" s="102"/>
      <c r="D3" s="102"/>
      <c r="E3" s="102"/>
      <c r="F3" s="102"/>
      <c r="G3" s="102"/>
      <c r="H3" s="102"/>
      <c r="I3" s="102"/>
      <c r="J3" s="102"/>
      <c r="K3" s="102"/>
      <c r="L3" s="20"/>
      <c r="AT3" s="17" t="s">
        <v>84</v>
      </c>
    </row>
    <row r="4" spans="1:46" s="1" customFormat="1" ht="24.9" hidden="1" customHeight="1">
      <c r="B4" s="20"/>
      <c r="D4" s="103" t="s">
        <v>87</v>
      </c>
      <c r="L4" s="20"/>
      <c r="M4" s="104" t="s">
        <v>10</v>
      </c>
      <c r="AT4" s="17" t="s">
        <v>4</v>
      </c>
    </row>
    <row r="5" spans="1:46" s="1" customFormat="1" ht="6.9" hidden="1" customHeight="1">
      <c r="B5" s="20"/>
      <c r="L5" s="20"/>
    </row>
    <row r="6" spans="1:46" s="1" customFormat="1" ht="12" hidden="1" customHeight="1">
      <c r="B6" s="20"/>
      <c r="D6" s="105" t="s">
        <v>16</v>
      </c>
      <c r="L6" s="20"/>
    </row>
    <row r="7" spans="1:46" s="1" customFormat="1" ht="16.5" hidden="1" customHeight="1">
      <c r="B7" s="20"/>
      <c r="E7" s="282" t="str">
        <f>'Rekapitulace stavby'!K6</f>
        <v>III/205 7 Hvozd - Pláně povrchová oprava</v>
      </c>
      <c r="F7" s="283"/>
      <c r="G7" s="283"/>
      <c r="H7" s="283"/>
      <c r="L7" s="20"/>
    </row>
    <row r="8" spans="1:46" s="2" customFormat="1" ht="12" hidden="1" customHeight="1">
      <c r="A8" s="34"/>
      <c r="B8" s="39"/>
      <c r="C8" s="34"/>
      <c r="D8" s="105" t="s">
        <v>88</v>
      </c>
      <c r="E8" s="34"/>
      <c r="F8" s="34"/>
      <c r="G8" s="34"/>
      <c r="H8" s="34"/>
      <c r="I8" s="34"/>
      <c r="J8" s="34"/>
      <c r="K8" s="34"/>
      <c r="L8" s="106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hidden="1" customHeight="1">
      <c r="A9" s="34"/>
      <c r="B9" s="39"/>
      <c r="C9" s="34"/>
      <c r="D9" s="34"/>
      <c r="E9" s="284" t="s">
        <v>89</v>
      </c>
      <c r="F9" s="285"/>
      <c r="G9" s="285"/>
      <c r="H9" s="285"/>
      <c r="I9" s="34"/>
      <c r="J9" s="34"/>
      <c r="K9" s="34"/>
      <c r="L9" s="106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0.199999999999999" hidden="1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106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hidden="1" customHeight="1">
      <c r="A11" s="34"/>
      <c r="B11" s="39"/>
      <c r="C11" s="34"/>
      <c r="D11" s="105" t="s">
        <v>18</v>
      </c>
      <c r="E11" s="34"/>
      <c r="F11" s="107" t="s">
        <v>83</v>
      </c>
      <c r="G11" s="34"/>
      <c r="H11" s="34"/>
      <c r="I11" s="105" t="s">
        <v>20</v>
      </c>
      <c r="J11" s="107" t="s">
        <v>19</v>
      </c>
      <c r="K11" s="34"/>
      <c r="L11" s="106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hidden="1" customHeight="1">
      <c r="A12" s="34"/>
      <c r="B12" s="39"/>
      <c r="C12" s="34"/>
      <c r="D12" s="105" t="s">
        <v>21</v>
      </c>
      <c r="E12" s="34"/>
      <c r="F12" s="107" t="s">
        <v>22</v>
      </c>
      <c r="G12" s="34"/>
      <c r="H12" s="34"/>
      <c r="I12" s="105" t="s">
        <v>23</v>
      </c>
      <c r="J12" s="108" t="str">
        <f>'Rekapitulace stavby'!AN8</f>
        <v>29. 11. 2023</v>
      </c>
      <c r="K12" s="34"/>
      <c r="L12" s="106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8" hidden="1" customHeight="1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106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hidden="1" customHeight="1">
      <c r="A14" s="34"/>
      <c r="B14" s="39"/>
      <c r="C14" s="34"/>
      <c r="D14" s="105" t="s">
        <v>25</v>
      </c>
      <c r="E14" s="34"/>
      <c r="F14" s="34"/>
      <c r="G14" s="34"/>
      <c r="H14" s="34"/>
      <c r="I14" s="105" t="s">
        <v>26</v>
      </c>
      <c r="J14" s="107" t="str">
        <f>IF('Rekapitulace stavby'!AN10="","",'Rekapitulace stavby'!AN10)</f>
        <v/>
      </c>
      <c r="K14" s="34"/>
      <c r="L14" s="106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hidden="1" customHeight="1">
      <c r="A15" s="34"/>
      <c r="B15" s="39"/>
      <c r="C15" s="34"/>
      <c r="D15" s="34"/>
      <c r="E15" s="107" t="str">
        <f>IF('Rekapitulace stavby'!E11="","",'Rekapitulace stavby'!E11)</f>
        <v xml:space="preserve"> </v>
      </c>
      <c r="F15" s="34"/>
      <c r="G15" s="34"/>
      <c r="H15" s="34"/>
      <c r="I15" s="105" t="s">
        <v>27</v>
      </c>
      <c r="J15" s="107" t="str">
        <f>IF('Rekapitulace stavby'!AN11="","",'Rekapitulace stavby'!AN11)</f>
        <v/>
      </c>
      <c r="K15" s="34"/>
      <c r="L15" s="106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" hidden="1" customHeight="1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106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hidden="1" customHeight="1">
      <c r="A17" s="34"/>
      <c r="B17" s="39"/>
      <c r="C17" s="34"/>
      <c r="D17" s="105" t="s">
        <v>28</v>
      </c>
      <c r="E17" s="34"/>
      <c r="F17" s="34"/>
      <c r="G17" s="34"/>
      <c r="H17" s="34"/>
      <c r="I17" s="105" t="s">
        <v>26</v>
      </c>
      <c r="J17" s="30" t="str">
        <f>'Rekapitulace stavby'!AN13</f>
        <v>Vyplň údaj</v>
      </c>
      <c r="K17" s="34"/>
      <c r="L17" s="106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hidden="1" customHeight="1">
      <c r="A18" s="34"/>
      <c r="B18" s="39"/>
      <c r="C18" s="34"/>
      <c r="D18" s="34"/>
      <c r="E18" s="286" t="str">
        <f>'Rekapitulace stavby'!E14</f>
        <v>Vyplň údaj</v>
      </c>
      <c r="F18" s="287"/>
      <c r="G18" s="287"/>
      <c r="H18" s="287"/>
      <c r="I18" s="105" t="s">
        <v>27</v>
      </c>
      <c r="J18" s="30" t="str">
        <f>'Rekapitulace stavby'!AN14</f>
        <v>Vyplň údaj</v>
      </c>
      <c r="K18" s="34"/>
      <c r="L18" s="106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" hidden="1" customHeight="1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106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hidden="1" customHeight="1">
      <c r="A20" s="34"/>
      <c r="B20" s="39"/>
      <c r="C20" s="34"/>
      <c r="D20" s="105" t="s">
        <v>30</v>
      </c>
      <c r="E20" s="34"/>
      <c r="F20" s="34"/>
      <c r="G20" s="34"/>
      <c r="H20" s="34"/>
      <c r="I20" s="105" t="s">
        <v>26</v>
      </c>
      <c r="J20" s="107" t="s">
        <v>19</v>
      </c>
      <c r="K20" s="34"/>
      <c r="L20" s="106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hidden="1" customHeight="1">
      <c r="A21" s="34"/>
      <c r="B21" s="39"/>
      <c r="C21" s="34"/>
      <c r="D21" s="34"/>
      <c r="E21" s="107" t="s">
        <v>32</v>
      </c>
      <c r="F21" s="34"/>
      <c r="G21" s="34"/>
      <c r="H21" s="34"/>
      <c r="I21" s="105" t="s">
        <v>27</v>
      </c>
      <c r="J21" s="107" t="s">
        <v>19</v>
      </c>
      <c r="K21" s="34"/>
      <c r="L21" s="106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" hidden="1" customHeight="1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106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hidden="1" customHeight="1">
      <c r="A23" s="34"/>
      <c r="B23" s="39"/>
      <c r="C23" s="34"/>
      <c r="D23" s="105" t="s">
        <v>35</v>
      </c>
      <c r="E23" s="34"/>
      <c r="F23" s="34"/>
      <c r="G23" s="34"/>
      <c r="H23" s="34"/>
      <c r="I23" s="105" t="s">
        <v>26</v>
      </c>
      <c r="J23" s="107" t="s">
        <v>36</v>
      </c>
      <c r="K23" s="34"/>
      <c r="L23" s="106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hidden="1" customHeight="1">
      <c r="A24" s="34"/>
      <c r="B24" s="39"/>
      <c r="C24" s="34"/>
      <c r="D24" s="34"/>
      <c r="E24" s="107" t="s">
        <v>37</v>
      </c>
      <c r="F24" s="34"/>
      <c r="G24" s="34"/>
      <c r="H24" s="34"/>
      <c r="I24" s="105" t="s">
        <v>27</v>
      </c>
      <c r="J24" s="107" t="s">
        <v>19</v>
      </c>
      <c r="K24" s="34"/>
      <c r="L24" s="106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" hidden="1" customHeight="1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106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hidden="1" customHeight="1">
      <c r="A26" s="34"/>
      <c r="B26" s="39"/>
      <c r="C26" s="34"/>
      <c r="D26" s="105" t="s">
        <v>38</v>
      </c>
      <c r="E26" s="34"/>
      <c r="F26" s="34"/>
      <c r="G26" s="34"/>
      <c r="H26" s="34"/>
      <c r="I26" s="34"/>
      <c r="J26" s="34"/>
      <c r="K26" s="34"/>
      <c r="L26" s="106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hidden="1" customHeight="1">
      <c r="A27" s="109"/>
      <c r="B27" s="110"/>
      <c r="C27" s="109"/>
      <c r="D27" s="109"/>
      <c r="E27" s="288" t="s">
        <v>19</v>
      </c>
      <c r="F27" s="288"/>
      <c r="G27" s="288"/>
      <c r="H27" s="288"/>
      <c r="I27" s="109"/>
      <c r="J27" s="109"/>
      <c r="K27" s="109"/>
      <c r="L27" s="111"/>
      <c r="S27" s="109"/>
      <c r="T27" s="109"/>
      <c r="U27" s="109"/>
      <c r="V27" s="109"/>
      <c r="W27" s="109"/>
      <c r="X27" s="109"/>
      <c r="Y27" s="109"/>
      <c r="Z27" s="109"/>
      <c r="AA27" s="109"/>
      <c r="AB27" s="109"/>
      <c r="AC27" s="109"/>
      <c r="AD27" s="109"/>
      <c r="AE27" s="109"/>
    </row>
    <row r="28" spans="1:31" s="2" customFormat="1" ht="6.9" hidden="1" customHeight="1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106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" hidden="1" customHeight="1">
      <c r="A29" s="34"/>
      <c r="B29" s="39"/>
      <c r="C29" s="34"/>
      <c r="D29" s="112"/>
      <c r="E29" s="112"/>
      <c r="F29" s="112"/>
      <c r="G29" s="112"/>
      <c r="H29" s="112"/>
      <c r="I29" s="112"/>
      <c r="J29" s="112"/>
      <c r="K29" s="112"/>
      <c r="L29" s="106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hidden="1" customHeight="1">
      <c r="A30" s="34"/>
      <c r="B30" s="39"/>
      <c r="C30" s="34"/>
      <c r="D30" s="113" t="s">
        <v>40</v>
      </c>
      <c r="E30" s="34"/>
      <c r="F30" s="34"/>
      <c r="G30" s="34"/>
      <c r="H30" s="34"/>
      <c r="I30" s="34"/>
      <c r="J30" s="114">
        <f>ROUND(J91, 2)</f>
        <v>0</v>
      </c>
      <c r="K30" s="34"/>
      <c r="L30" s="106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" hidden="1" customHeight="1">
      <c r="A31" s="34"/>
      <c r="B31" s="39"/>
      <c r="C31" s="34"/>
      <c r="D31" s="112"/>
      <c r="E31" s="112"/>
      <c r="F31" s="112"/>
      <c r="G31" s="112"/>
      <c r="H31" s="112"/>
      <c r="I31" s="112"/>
      <c r="J31" s="112"/>
      <c r="K31" s="112"/>
      <c r="L31" s="106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" hidden="1" customHeight="1">
      <c r="A32" s="34"/>
      <c r="B32" s="39"/>
      <c r="C32" s="34"/>
      <c r="D32" s="34"/>
      <c r="E32" s="34"/>
      <c r="F32" s="115" t="s">
        <v>42</v>
      </c>
      <c r="G32" s="34"/>
      <c r="H32" s="34"/>
      <c r="I32" s="115" t="s">
        <v>41</v>
      </c>
      <c r="J32" s="115" t="s">
        <v>43</v>
      </c>
      <c r="K32" s="34"/>
      <c r="L32" s="106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" hidden="1" customHeight="1">
      <c r="A33" s="34"/>
      <c r="B33" s="39"/>
      <c r="C33" s="34"/>
      <c r="D33" s="116" t="s">
        <v>44</v>
      </c>
      <c r="E33" s="105" t="s">
        <v>45</v>
      </c>
      <c r="F33" s="117">
        <f>ROUND((SUM(BE91:BE361)),  2)</f>
        <v>0</v>
      </c>
      <c r="G33" s="34"/>
      <c r="H33" s="34"/>
      <c r="I33" s="118">
        <v>0.21</v>
      </c>
      <c r="J33" s="117">
        <f>ROUND(((SUM(BE91:BE361))*I33),  2)</f>
        <v>0</v>
      </c>
      <c r="K33" s="34"/>
      <c r="L33" s="106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" hidden="1" customHeight="1">
      <c r="A34" s="34"/>
      <c r="B34" s="39"/>
      <c r="C34" s="34"/>
      <c r="D34" s="34"/>
      <c r="E34" s="105" t="s">
        <v>46</v>
      </c>
      <c r="F34" s="117">
        <f>ROUND((SUM(BF91:BF361)),  2)</f>
        <v>0</v>
      </c>
      <c r="G34" s="34"/>
      <c r="H34" s="34"/>
      <c r="I34" s="118">
        <v>0.15</v>
      </c>
      <c r="J34" s="117">
        <f>ROUND(((SUM(BF91:BF361))*I34),  2)</f>
        <v>0</v>
      </c>
      <c r="K34" s="34"/>
      <c r="L34" s="106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" hidden="1" customHeight="1">
      <c r="A35" s="34"/>
      <c r="B35" s="39"/>
      <c r="C35" s="34"/>
      <c r="D35" s="34"/>
      <c r="E35" s="105" t="s">
        <v>47</v>
      </c>
      <c r="F35" s="117">
        <f>ROUND((SUM(BG91:BG361)),  2)</f>
        <v>0</v>
      </c>
      <c r="G35" s="34"/>
      <c r="H35" s="34"/>
      <c r="I35" s="118">
        <v>0.21</v>
      </c>
      <c r="J35" s="117">
        <f>0</f>
        <v>0</v>
      </c>
      <c r="K35" s="34"/>
      <c r="L35" s="106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" hidden="1" customHeight="1">
      <c r="A36" s="34"/>
      <c r="B36" s="39"/>
      <c r="C36" s="34"/>
      <c r="D36" s="34"/>
      <c r="E36" s="105" t="s">
        <v>48</v>
      </c>
      <c r="F36" s="117">
        <f>ROUND((SUM(BH91:BH361)),  2)</f>
        <v>0</v>
      </c>
      <c r="G36" s="34"/>
      <c r="H36" s="34"/>
      <c r="I36" s="118">
        <v>0.15</v>
      </c>
      <c r="J36" s="117">
        <f>0</f>
        <v>0</v>
      </c>
      <c r="K36" s="34"/>
      <c r="L36" s="106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" hidden="1" customHeight="1">
      <c r="A37" s="34"/>
      <c r="B37" s="39"/>
      <c r="C37" s="34"/>
      <c r="D37" s="34"/>
      <c r="E37" s="105" t="s">
        <v>49</v>
      </c>
      <c r="F37" s="117">
        <f>ROUND((SUM(BI91:BI361)),  2)</f>
        <v>0</v>
      </c>
      <c r="G37" s="34"/>
      <c r="H37" s="34"/>
      <c r="I37" s="118">
        <v>0</v>
      </c>
      <c r="J37" s="117">
        <f>0</f>
        <v>0</v>
      </c>
      <c r="K37" s="34"/>
      <c r="L37" s="106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" hidden="1" customHeight="1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106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hidden="1" customHeight="1">
      <c r="A39" s="34"/>
      <c r="B39" s="39"/>
      <c r="C39" s="119"/>
      <c r="D39" s="120" t="s">
        <v>50</v>
      </c>
      <c r="E39" s="121"/>
      <c r="F39" s="121"/>
      <c r="G39" s="122" t="s">
        <v>51</v>
      </c>
      <c r="H39" s="123" t="s">
        <v>52</v>
      </c>
      <c r="I39" s="121"/>
      <c r="J39" s="124">
        <f>SUM(J30:J37)</f>
        <v>0</v>
      </c>
      <c r="K39" s="125"/>
      <c r="L39" s="106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" hidden="1" customHeight="1">
      <c r="A40" s="34"/>
      <c r="B40" s="126"/>
      <c r="C40" s="127"/>
      <c r="D40" s="127"/>
      <c r="E40" s="127"/>
      <c r="F40" s="127"/>
      <c r="G40" s="127"/>
      <c r="H40" s="127"/>
      <c r="I40" s="127"/>
      <c r="J40" s="127"/>
      <c r="K40" s="127"/>
      <c r="L40" s="106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ht="10.199999999999999" hidden="1"/>
    <row r="42" spans="1:31" ht="10.199999999999999" hidden="1"/>
    <row r="43" spans="1:31" ht="10.199999999999999" hidden="1"/>
    <row r="44" spans="1:31" s="2" customFormat="1" ht="6.9" customHeight="1">
      <c r="A44" s="34"/>
      <c r="B44" s="128"/>
      <c r="C44" s="129"/>
      <c r="D44" s="129"/>
      <c r="E44" s="129"/>
      <c r="F44" s="129"/>
      <c r="G44" s="129"/>
      <c r="H44" s="129"/>
      <c r="I44" s="129"/>
      <c r="J44" s="129"/>
      <c r="K44" s="129"/>
      <c r="L44" s="106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</row>
    <row r="45" spans="1:31" s="2" customFormat="1" ht="24.9" customHeight="1">
      <c r="A45" s="34"/>
      <c r="B45" s="35"/>
      <c r="C45" s="23" t="s">
        <v>90</v>
      </c>
      <c r="D45" s="36"/>
      <c r="E45" s="36"/>
      <c r="F45" s="36"/>
      <c r="G45" s="36"/>
      <c r="H45" s="36"/>
      <c r="I45" s="36"/>
      <c r="J45" s="36"/>
      <c r="K45" s="36"/>
      <c r="L45" s="106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</row>
    <row r="46" spans="1:31" s="2" customFormat="1" ht="6.9" customHeight="1">
      <c r="A46" s="34"/>
      <c r="B46" s="35"/>
      <c r="C46" s="36"/>
      <c r="D46" s="36"/>
      <c r="E46" s="36"/>
      <c r="F46" s="36"/>
      <c r="G46" s="36"/>
      <c r="H46" s="36"/>
      <c r="I46" s="36"/>
      <c r="J46" s="36"/>
      <c r="K46" s="36"/>
      <c r="L46" s="106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pans="1:31" s="2" customFormat="1" ht="12" customHeight="1">
      <c r="A47" s="34"/>
      <c r="B47" s="35"/>
      <c r="C47" s="29" t="s">
        <v>16</v>
      </c>
      <c r="D47" s="36"/>
      <c r="E47" s="36"/>
      <c r="F47" s="36"/>
      <c r="G47" s="36"/>
      <c r="H47" s="36"/>
      <c r="I47" s="36"/>
      <c r="J47" s="36"/>
      <c r="K47" s="36"/>
      <c r="L47" s="106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</row>
    <row r="48" spans="1:31" s="2" customFormat="1" ht="16.5" customHeight="1">
      <c r="A48" s="34"/>
      <c r="B48" s="35"/>
      <c r="C48" s="36"/>
      <c r="D48" s="36"/>
      <c r="E48" s="289" t="str">
        <f>E7</f>
        <v>III/205 7 Hvozd - Pláně povrchová oprava</v>
      </c>
      <c r="F48" s="290"/>
      <c r="G48" s="290"/>
      <c r="H48" s="290"/>
      <c r="I48" s="36"/>
      <c r="J48" s="36"/>
      <c r="K48" s="36"/>
      <c r="L48" s="106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47" s="2" customFormat="1" ht="12" customHeight="1">
      <c r="A49" s="34"/>
      <c r="B49" s="35"/>
      <c r="C49" s="29" t="s">
        <v>88</v>
      </c>
      <c r="D49" s="36"/>
      <c r="E49" s="36"/>
      <c r="F49" s="36"/>
      <c r="G49" s="36"/>
      <c r="H49" s="36"/>
      <c r="I49" s="36"/>
      <c r="J49" s="36"/>
      <c r="K49" s="36"/>
      <c r="L49" s="106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47" s="2" customFormat="1" ht="16.5" customHeight="1">
      <c r="A50" s="34"/>
      <c r="B50" s="35"/>
      <c r="C50" s="36"/>
      <c r="D50" s="36"/>
      <c r="E50" s="261" t="str">
        <f>E9</f>
        <v>1 - SO 110 Komunikace</v>
      </c>
      <c r="F50" s="291"/>
      <c r="G50" s="291"/>
      <c r="H50" s="291"/>
      <c r="I50" s="36"/>
      <c r="J50" s="36"/>
      <c r="K50" s="36"/>
      <c r="L50" s="106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47" s="2" customFormat="1" ht="6.9" customHeight="1">
      <c r="A51" s="34"/>
      <c r="B51" s="35"/>
      <c r="C51" s="36"/>
      <c r="D51" s="36"/>
      <c r="E51" s="36"/>
      <c r="F51" s="36"/>
      <c r="G51" s="36"/>
      <c r="H51" s="36"/>
      <c r="I51" s="36"/>
      <c r="J51" s="36"/>
      <c r="K51" s="36"/>
      <c r="L51" s="106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</row>
    <row r="52" spans="1:47" s="2" customFormat="1" ht="12" customHeight="1">
      <c r="A52" s="34"/>
      <c r="B52" s="35"/>
      <c r="C52" s="29" t="s">
        <v>21</v>
      </c>
      <c r="D52" s="36"/>
      <c r="E52" s="36"/>
      <c r="F52" s="27" t="str">
        <f>F12</f>
        <v xml:space="preserve"> </v>
      </c>
      <c r="G52" s="36"/>
      <c r="H52" s="36"/>
      <c r="I52" s="29" t="s">
        <v>23</v>
      </c>
      <c r="J52" s="59" t="str">
        <f>IF(J12="","",J12)</f>
        <v>29. 11. 2023</v>
      </c>
      <c r="K52" s="36"/>
      <c r="L52" s="106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47" s="2" customFormat="1" ht="6.9" customHeight="1">
      <c r="A53" s="34"/>
      <c r="B53" s="35"/>
      <c r="C53" s="36"/>
      <c r="D53" s="36"/>
      <c r="E53" s="36"/>
      <c r="F53" s="36"/>
      <c r="G53" s="36"/>
      <c r="H53" s="36"/>
      <c r="I53" s="36"/>
      <c r="J53" s="36"/>
      <c r="K53" s="36"/>
      <c r="L53" s="106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</row>
    <row r="54" spans="1:47" s="2" customFormat="1" ht="40.049999999999997" customHeight="1">
      <c r="A54" s="34"/>
      <c r="B54" s="35"/>
      <c r="C54" s="29" t="s">
        <v>25</v>
      </c>
      <c r="D54" s="36"/>
      <c r="E54" s="36"/>
      <c r="F54" s="27" t="str">
        <f>E15</f>
        <v xml:space="preserve"> </v>
      </c>
      <c r="G54" s="36"/>
      <c r="H54" s="36"/>
      <c r="I54" s="29" t="s">
        <v>30</v>
      </c>
      <c r="J54" s="32" t="str">
        <f>E21</f>
        <v>Ing.Bohunil Fröhlich,Záhumenní 808,337 01 Rokycany</v>
      </c>
      <c r="K54" s="36"/>
      <c r="L54" s="106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</row>
    <row r="55" spans="1:47" s="2" customFormat="1" ht="25.65" customHeight="1">
      <c r="A55" s="34"/>
      <c r="B55" s="35"/>
      <c r="C55" s="29" t="s">
        <v>28</v>
      </c>
      <c r="D55" s="36"/>
      <c r="E55" s="36"/>
      <c r="F55" s="27" t="str">
        <f>IF(E18="","",E18)</f>
        <v>Vyplň údaj</v>
      </c>
      <c r="G55" s="36"/>
      <c r="H55" s="36"/>
      <c r="I55" s="29" t="s">
        <v>35</v>
      </c>
      <c r="J55" s="32" t="str">
        <f>E24</f>
        <v>Jiří Marek, Stýskaly 7, 330 11 Třemošná</v>
      </c>
      <c r="K55" s="36"/>
      <c r="L55" s="106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</row>
    <row r="56" spans="1:47" s="2" customFormat="1" ht="10.35" customHeight="1">
      <c r="A56" s="34"/>
      <c r="B56" s="35"/>
      <c r="C56" s="36"/>
      <c r="D56" s="36"/>
      <c r="E56" s="36"/>
      <c r="F56" s="36"/>
      <c r="G56" s="36"/>
      <c r="H56" s="36"/>
      <c r="I56" s="36"/>
      <c r="J56" s="36"/>
      <c r="K56" s="36"/>
      <c r="L56" s="106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pans="1:47" s="2" customFormat="1" ht="29.25" customHeight="1">
      <c r="A57" s="34"/>
      <c r="B57" s="35"/>
      <c r="C57" s="130" t="s">
        <v>91</v>
      </c>
      <c r="D57" s="131"/>
      <c r="E57" s="131"/>
      <c r="F57" s="131"/>
      <c r="G57" s="131"/>
      <c r="H57" s="131"/>
      <c r="I57" s="131"/>
      <c r="J57" s="132" t="s">
        <v>92</v>
      </c>
      <c r="K57" s="131"/>
      <c r="L57" s="106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pans="1:47" s="2" customFormat="1" ht="10.35" customHeight="1">
      <c r="A58" s="34"/>
      <c r="B58" s="35"/>
      <c r="C58" s="36"/>
      <c r="D58" s="36"/>
      <c r="E58" s="36"/>
      <c r="F58" s="36"/>
      <c r="G58" s="36"/>
      <c r="H58" s="36"/>
      <c r="I58" s="36"/>
      <c r="J58" s="36"/>
      <c r="K58" s="36"/>
      <c r="L58" s="106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pans="1:47" s="2" customFormat="1" ht="22.8" customHeight="1">
      <c r="A59" s="34"/>
      <c r="B59" s="35"/>
      <c r="C59" s="133" t="s">
        <v>72</v>
      </c>
      <c r="D59" s="36"/>
      <c r="E59" s="36"/>
      <c r="F59" s="36"/>
      <c r="G59" s="36"/>
      <c r="H59" s="36"/>
      <c r="I59" s="36"/>
      <c r="J59" s="77">
        <f>J91</f>
        <v>0</v>
      </c>
      <c r="K59" s="36"/>
      <c r="L59" s="106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U59" s="17" t="s">
        <v>93</v>
      </c>
    </row>
    <row r="60" spans="1:47" s="9" customFormat="1" ht="24.9" customHeight="1">
      <c r="B60" s="134"/>
      <c r="C60" s="135"/>
      <c r="D60" s="136" t="s">
        <v>94</v>
      </c>
      <c r="E60" s="137"/>
      <c r="F60" s="137"/>
      <c r="G60" s="137"/>
      <c r="H60" s="137"/>
      <c r="I60" s="137"/>
      <c r="J60" s="138">
        <f>J92</f>
        <v>0</v>
      </c>
      <c r="K60" s="135"/>
      <c r="L60" s="139"/>
    </row>
    <row r="61" spans="1:47" s="10" customFormat="1" ht="19.95" customHeight="1">
      <c r="B61" s="140"/>
      <c r="C61" s="141"/>
      <c r="D61" s="142" t="s">
        <v>95</v>
      </c>
      <c r="E61" s="143"/>
      <c r="F61" s="143"/>
      <c r="G61" s="143"/>
      <c r="H61" s="143"/>
      <c r="I61" s="143"/>
      <c r="J61" s="144">
        <f>J93</f>
        <v>0</v>
      </c>
      <c r="K61" s="141"/>
      <c r="L61" s="145"/>
    </row>
    <row r="62" spans="1:47" s="10" customFormat="1" ht="19.95" customHeight="1">
      <c r="B62" s="140"/>
      <c r="C62" s="141"/>
      <c r="D62" s="142" t="s">
        <v>96</v>
      </c>
      <c r="E62" s="143"/>
      <c r="F62" s="143"/>
      <c r="G62" s="143"/>
      <c r="H62" s="143"/>
      <c r="I62" s="143"/>
      <c r="J62" s="144">
        <f>J116</f>
        <v>0</v>
      </c>
      <c r="K62" s="141"/>
      <c r="L62" s="145"/>
    </row>
    <row r="63" spans="1:47" s="10" customFormat="1" ht="19.95" customHeight="1">
      <c r="B63" s="140"/>
      <c r="C63" s="141"/>
      <c r="D63" s="142" t="s">
        <v>97</v>
      </c>
      <c r="E63" s="143"/>
      <c r="F63" s="143"/>
      <c r="G63" s="143"/>
      <c r="H63" s="143"/>
      <c r="I63" s="143"/>
      <c r="J63" s="144">
        <f>J134</f>
        <v>0</v>
      </c>
      <c r="K63" s="141"/>
      <c r="L63" s="145"/>
    </row>
    <row r="64" spans="1:47" s="10" customFormat="1" ht="19.95" customHeight="1">
      <c r="B64" s="140"/>
      <c r="C64" s="141"/>
      <c r="D64" s="142" t="s">
        <v>98</v>
      </c>
      <c r="E64" s="143"/>
      <c r="F64" s="143"/>
      <c r="G64" s="143"/>
      <c r="H64" s="143"/>
      <c r="I64" s="143"/>
      <c r="J64" s="144">
        <f>J151</f>
        <v>0</v>
      </c>
      <c r="K64" s="141"/>
      <c r="L64" s="145"/>
    </row>
    <row r="65" spans="1:31" s="10" customFormat="1" ht="19.95" customHeight="1">
      <c r="B65" s="140"/>
      <c r="C65" s="141"/>
      <c r="D65" s="142" t="s">
        <v>99</v>
      </c>
      <c r="E65" s="143"/>
      <c r="F65" s="143"/>
      <c r="G65" s="143"/>
      <c r="H65" s="143"/>
      <c r="I65" s="143"/>
      <c r="J65" s="144">
        <f>J160</f>
        <v>0</v>
      </c>
      <c r="K65" s="141"/>
      <c r="L65" s="145"/>
    </row>
    <row r="66" spans="1:31" s="10" customFormat="1" ht="19.95" customHeight="1">
      <c r="B66" s="140"/>
      <c r="C66" s="141"/>
      <c r="D66" s="142" t="s">
        <v>100</v>
      </c>
      <c r="E66" s="143"/>
      <c r="F66" s="143"/>
      <c r="G66" s="143"/>
      <c r="H66" s="143"/>
      <c r="I66" s="143"/>
      <c r="J66" s="144">
        <f>J176</f>
        <v>0</v>
      </c>
      <c r="K66" s="141"/>
      <c r="L66" s="145"/>
    </row>
    <row r="67" spans="1:31" s="10" customFormat="1" ht="19.95" customHeight="1">
      <c r="B67" s="140"/>
      <c r="C67" s="141"/>
      <c r="D67" s="142" t="s">
        <v>101</v>
      </c>
      <c r="E67" s="143"/>
      <c r="F67" s="143"/>
      <c r="G67" s="143"/>
      <c r="H67" s="143"/>
      <c r="I67" s="143"/>
      <c r="J67" s="144">
        <f>J186</f>
        <v>0</v>
      </c>
      <c r="K67" s="141"/>
      <c r="L67" s="145"/>
    </row>
    <row r="68" spans="1:31" s="10" customFormat="1" ht="19.95" customHeight="1">
      <c r="B68" s="140"/>
      <c r="C68" s="141"/>
      <c r="D68" s="142" t="s">
        <v>102</v>
      </c>
      <c r="E68" s="143"/>
      <c r="F68" s="143"/>
      <c r="G68" s="143"/>
      <c r="H68" s="143"/>
      <c r="I68" s="143"/>
      <c r="J68" s="144">
        <f>J208</f>
        <v>0</v>
      </c>
      <c r="K68" s="141"/>
      <c r="L68" s="145"/>
    </row>
    <row r="69" spans="1:31" s="10" customFormat="1" ht="19.95" customHeight="1">
      <c r="B69" s="140"/>
      <c r="C69" s="141"/>
      <c r="D69" s="142" t="s">
        <v>103</v>
      </c>
      <c r="E69" s="143"/>
      <c r="F69" s="143"/>
      <c r="G69" s="143"/>
      <c r="H69" s="143"/>
      <c r="I69" s="143"/>
      <c r="J69" s="144">
        <f>J225</f>
        <v>0</v>
      </c>
      <c r="K69" s="141"/>
      <c r="L69" s="145"/>
    </row>
    <row r="70" spans="1:31" s="10" customFormat="1" ht="19.95" customHeight="1">
      <c r="B70" s="140"/>
      <c r="C70" s="141"/>
      <c r="D70" s="142" t="s">
        <v>104</v>
      </c>
      <c r="E70" s="143"/>
      <c r="F70" s="143"/>
      <c r="G70" s="143"/>
      <c r="H70" s="143"/>
      <c r="I70" s="143"/>
      <c r="J70" s="144">
        <f>J257</f>
        <v>0</v>
      </c>
      <c r="K70" s="141"/>
      <c r="L70" s="145"/>
    </row>
    <row r="71" spans="1:31" s="10" customFormat="1" ht="19.95" customHeight="1">
      <c r="B71" s="140"/>
      <c r="C71" s="141"/>
      <c r="D71" s="142" t="s">
        <v>105</v>
      </c>
      <c r="E71" s="143"/>
      <c r="F71" s="143"/>
      <c r="G71" s="143"/>
      <c r="H71" s="143"/>
      <c r="I71" s="143"/>
      <c r="J71" s="144">
        <f>J332</f>
        <v>0</v>
      </c>
      <c r="K71" s="141"/>
      <c r="L71" s="145"/>
    </row>
    <row r="72" spans="1:31" s="2" customFormat="1" ht="21.75" customHeight="1">
      <c r="A72" s="34"/>
      <c r="B72" s="35"/>
      <c r="C72" s="36"/>
      <c r="D72" s="36"/>
      <c r="E72" s="36"/>
      <c r="F72" s="36"/>
      <c r="G72" s="36"/>
      <c r="H72" s="36"/>
      <c r="I72" s="36"/>
      <c r="J72" s="36"/>
      <c r="K72" s="36"/>
      <c r="L72" s="106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</row>
    <row r="73" spans="1:31" s="2" customFormat="1" ht="6.9" customHeight="1">
      <c r="A73" s="34"/>
      <c r="B73" s="47"/>
      <c r="C73" s="48"/>
      <c r="D73" s="48"/>
      <c r="E73" s="48"/>
      <c r="F73" s="48"/>
      <c r="G73" s="48"/>
      <c r="H73" s="48"/>
      <c r="I73" s="48"/>
      <c r="J73" s="48"/>
      <c r="K73" s="48"/>
      <c r="L73" s="106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</row>
    <row r="77" spans="1:31" s="2" customFormat="1" ht="6.9" customHeight="1">
      <c r="A77" s="34"/>
      <c r="B77" s="49"/>
      <c r="C77" s="50"/>
      <c r="D77" s="50"/>
      <c r="E77" s="50"/>
      <c r="F77" s="50"/>
      <c r="G77" s="50"/>
      <c r="H77" s="50"/>
      <c r="I77" s="50"/>
      <c r="J77" s="50"/>
      <c r="K77" s="50"/>
      <c r="L77" s="106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spans="1:31" s="2" customFormat="1" ht="24.9" customHeight="1">
      <c r="A78" s="34"/>
      <c r="B78" s="35"/>
      <c r="C78" s="23" t="s">
        <v>106</v>
      </c>
      <c r="D78" s="36"/>
      <c r="E78" s="36"/>
      <c r="F78" s="36"/>
      <c r="G78" s="36"/>
      <c r="H78" s="36"/>
      <c r="I78" s="36"/>
      <c r="J78" s="36"/>
      <c r="K78" s="36"/>
      <c r="L78" s="106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</row>
    <row r="79" spans="1:31" s="2" customFormat="1" ht="6.9" customHeight="1">
      <c r="A79" s="34"/>
      <c r="B79" s="35"/>
      <c r="C79" s="36"/>
      <c r="D79" s="36"/>
      <c r="E79" s="36"/>
      <c r="F79" s="36"/>
      <c r="G79" s="36"/>
      <c r="H79" s="36"/>
      <c r="I79" s="36"/>
      <c r="J79" s="36"/>
      <c r="K79" s="36"/>
      <c r="L79" s="106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</row>
    <row r="80" spans="1:31" s="2" customFormat="1" ht="12" customHeight="1">
      <c r="A80" s="34"/>
      <c r="B80" s="35"/>
      <c r="C80" s="29" t="s">
        <v>16</v>
      </c>
      <c r="D80" s="36"/>
      <c r="E80" s="36"/>
      <c r="F80" s="36"/>
      <c r="G80" s="36"/>
      <c r="H80" s="36"/>
      <c r="I80" s="36"/>
      <c r="J80" s="36"/>
      <c r="K80" s="36"/>
      <c r="L80" s="106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</row>
    <row r="81" spans="1:65" s="2" customFormat="1" ht="16.5" customHeight="1">
      <c r="A81" s="34"/>
      <c r="B81" s="35"/>
      <c r="C81" s="36"/>
      <c r="D81" s="36"/>
      <c r="E81" s="289" t="str">
        <f>E7</f>
        <v>III/205 7 Hvozd - Pláně povrchová oprava</v>
      </c>
      <c r="F81" s="290"/>
      <c r="G81" s="290"/>
      <c r="H81" s="290"/>
      <c r="I81" s="36"/>
      <c r="J81" s="36"/>
      <c r="K81" s="36"/>
      <c r="L81" s="106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65" s="2" customFormat="1" ht="12" customHeight="1">
      <c r="A82" s="34"/>
      <c r="B82" s="35"/>
      <c r="C82" s="29" t="s">
        <v>88</v>
      </c>
      <c r="D82" s="36"/>
      <c r="E82" s="36"/>
      <c r="F82" s="36"/>
      <c r="G82" s="36"/>
      <c r="H82" s="36"/>
      <c r="I82" s="36"/>
      <c r="J82" s="36"/>
      <c r="K82" s="36"/>
      <c r="L82" s="106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65" s="2" customFormat="1" ht="16.5" customHeight="1">
      <c r="A83" s="34"/>
      <c r="B83" s="35"/>
      <c r="C83" s="36"/>
      <c r="D83" s="36"/>
      <c r="E83" s="261" t="str">
        <f>E9</f>
        <v>1 - SO 110 Komunikace</v>
      </c>
      <c r="F83" s="291"/>
      <c r="G83" s="291"/>
      <c r="H83" s="291"/>
      <c r="I83" s="36"/>
      <c r="J83" s="36"/>
      <c r="K83" s="36"/>
      <c r="L83" s="106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65" s="2" customFormat="1" ht="6.9" customHeight="1">
      <c r="A84" s="34"/>
      <c r="B84" s="35"/>
      <c r="C84" s="36"/>
      <c r="D84" s="36"/>
      <c r="E84" s="36"/>
      <c r="F84" s="36"/>
      <c r="G84" s="36"/>
      <c r="H84" s="36"/>
      <c r="I84" s="36"/>
      <c r="J84" s="36"/>
      <c r="K84" s="36"/>
      <c r="L84" s="106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65" s="2" customFormat="1" ht="12" customHeight="1">
      <c r="A85" s="34"/>
      <c r="B85" s="35"/>
      <c r="C85" s="29" t="s">
        <v>21</v>
      </c>
      <c r="D85" s="36"/>
      <c r="E85" s="36"/>
      <c r="F85" s="27" t="str">
        <f>F12</f>
        <v xml:space="preserve"> </v>
      </c>
      <c r="G85" s="36"/>
      <c r="H85" s="36"/>
      <c r="I85" s="29" t="s">
        <v>23</v>
      </c>
      <c r="J85" s="59" t="str">
        <f>IF(J12="","",J12)</f>
        <v>29. 11. 2023</v>
      </c>
      <c r="K85" s="36"/>
      <c r="L85" s="106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65" s="2" customFormat="1" ht="6.9" customHeight="1">
      <c r="A86" s="34"/>
      <c r="B86" s="35"/>
      <c r="C86" s="36"/>
      <c r="D86" s="36"/>
      <c r="E86" s="36"/>
      <c r="F86" s="36"/>
      <c r="G86" s="36"/>
      <c r="H86" s="36"/>
      <c r="I86" s="36"/>
      <c r="J86" s="36"/>
      <c r="K86" s="36"/>
      <c r="L86" s="106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65" s="2" customFormat="1" ht="40.049999999999997" customHeight="1">
      <c r="A87" s="34"/>
      <c r="B87" s="35"/>
      <c r="C87" s="29" t="s">
        <v>25</v>
      </c>
      <c r="D87" s="36"/>
      <c r="E87" s="36"/>
      <c r="F87" s="27" t="str">
        <f>E15</f>
        <v xml:space="preserve"> </v>
      </c>
      <c r="G87" s="36"/>
      <c r="H87" s="36"/>
      <c r="I87" s="29" t="s">
        <v>30</v>
      </c>
      <c r="J87" s="32" t="str">
        <f>E21</f>
        <v>Ing.Bohunil Fröhlich,Záhumenní 808,337 01 Rokycany</v>
      </c>
      <c r="K87" s="36"/>
      <c r="L87" s="106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65" s="2" customFormat="1" ht="25.65" customHeight="1">
      <c r="A88" s="34"/>
      <c r="B88" s="35"/>
      <c r="C88" s="29" t="s">
        <v>28</v>
      </c>
      <c r="D88" s="36"/>
      <c r="E88" s="36"/>
      <c r="F88" s="27" t="str">
        <f>IF(E18="","",E18)</f>
        <v>Vyplň údaj</v>
      </c>
      <c r="G88" s="36"/>
      <c r="H88" s="36"/>
      <c r="I88" s="29" t="s">
        <v>35</v>
      </c>
      <c r="J88" s="32" t="str">
        <f>E24</f>
        <v>Jiří Marek, Stýskaly 7, 330 11 Třemošná</v>
      </c>
      <c r="K88" s="36"/>
      <c r="L88" s="106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65" s="2" customFormat="1" ht="10.35" customHeight="1">
      <c r="A89" s="34"/>
      <c r="B89" s="35"/>
      <c r="C89" s="36"/>
      <c r="D89" s="36"/>
      <c r="E89" s="36"/>
      <c r="F89" s="36"/>
      <c r="G89" s="36"/>
      <c r="H89" s="36"/>
      <c r="I89" s="36"/>
      <c r="J89" s="36"/>
      <c r="K89" s="36"/>
      <c r="L89" s="106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65" s="11" customFormat="1" ht="29.25" customHeight="1">
      <c r="A90" s="146"/>
      <c r="B90" s="147"/>
      <c r="C90" s="148" t="s">
        <v>107</v>
      </c>
      <c r="D90" s="149" t="s">
        <v>59</v>
      </c>
      <c r="E90" s="149" t="s">
        <v>55</v>
      </c>
      <c r="F90" s="149" t="s">
        <v>56</v>
      </c>
      <c r="G90" s="149" t="s">
        <v>108</v>
      </c>
      <c r="H90" s="149" t="s">
        <v>109</v>
      </c>
      <c r="I90" s="149" t="s">
        <v>110</v>
      </c>
      <c r="J90" s="149" t="s">
        <v>92</v>
      </c>
      <c r="K90" s="150" t="s">
        <v>111</v>
      </c>
      <c r="L90" s="151"/>
      <c r="M90" s="68" t="s">
        <v>19</v>
      </c>
      <c r="N90" s="69" t="s">
        <v>44</v>
      </c>
      <c r="O90" s="69" t="s">
        <v>112</v>
      </c>
      <c r="P90" s="69" t="s">
        <v>113</v>
      </c>
      <c r="Q90" s="69" t="s">
        <v>114</v>
      </c>
      <c r="R90" s="69" t="s">
        <v>115</v>
      </c>
      <c r="S90" s="69" t="s">
        <v>116</v>
      </c>
      <c r="T90" s="70" t="s">
        <v>117</v>
      </c>
      <c r="U90" s="146"/>
      <c r="V90" s="146"/>
      <c r="W90" s="146"/>
      <c r="X90" s="146"/>
      <c r="Y90" s="146"/>
      <c r="Z90" s="146"/>
      <c r="AA90" s="146"/>
      <c r="AB90" s="146"/>
      <c r="AC90" s="146"/>
      <c r="AD90" s="146"/>
      <c r="AE90" s="146"/>
    </row>
    <row r="91" spans="1:65" s="2" customFormat="1" ht="22.8" customHeight="1">
      <c r="A91" s="34"/>
      <c r="B91" s="35"/>
      <c r="C91" s="75" t="s">
        <v>118</v>
      </c>
      <c r="D91" s="36"/>
      <c r="E91" s="36"/>
      <c r="F91" s="36"/>
      <c r="G91" s="36"/>
      <c r="H91" s="36"/>
      <c r="I91" s="36"/>
      <c r="J91" s="152">
        <f>BK91</f>
        <v>0</v>
      </c>
      <c r="K91" s="36"/>
      <c r="L91" s="39"/>
      <c r="M91" s="71"/>
      <c r="N91" s="153"/>
      <c r="O91" s="72"/>
      <c r="P91" s="154">
        <f>P92</f>
        <v>0</v>
      </c>
      <c r="Q91" s="72"/>
      <c r="R91" s="154">
        <f>R92</f>
        <v>863.83548949999999</v>
      </c>
      <c r="S91" s="72"/>
      <c r="T91" s="155">
        <f>T92</f>
        <v>1499.8239999999998</v>
      </c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T91" s="17" t="s">
        <v>73</v>
      </c>
      <c r="AU91" s="17" t="s">
        <v>93</v>
      </c>
      <c r="BK91" s="156">
        <f>BK92</f>
        <v>0</v>
      </c>
    </row>
    <row r="92" spans="1:65" s="12" customFormat="1" ht="25.95" customHeight="1">
      <c r="B92" s="157"/>
      <c r="C92" s="158"/>
      <c r="D92" s="159" t="s">
        <v>73</v>
      </c>
      <c r="E92" s="160" t="s">
        <v>119</v>
      </c>
      <c r="F92" s="160" t="s">
        <v>120</v>
      </c>
      <c r="G92" s="158"/>
      <c r="H92" s="158"/>
      <c r="I92" s="161"/>
      <c r="J92" s="162">
        <f>BK92</f>
        <v>0</v>
      </c>
      <c r="K92" s="158"/>
      <c r="L92" s="163"/>
      <c r="M92" s="164"/>
      <c r="N92" s="165"/>
      <c r="O92" s="165"/>
      <c r="P92" s="166">
        <f>P93+P116+P134+P151+P160+P176+P186+P208+P225+P257+P332</f>
        <v>0</v>
      </c>
      <c r="Q92" s="165"/>
      <c r="R92" s="166">
        <f>R93+R116+R134+R151+R160+R176+R186+R208+R225+R257+R332</f>
        <v>863.83548949999999</v>
      </c>
      <c r="S92" s="165"/>
      <c r="T92" s="167">
        <f>T93+T116+T134+T151+T160+T176+T186+T208+T225+T257+T332</f>
        <v>1499.8239999999998</v>
      </c>
      <c r="AR92" s="168" t="s">
        <v>79</v>
      </c>
      <c r="AT92" s="169" t="s">
        <v>73</v>
      </c>
      <c r="AU92" s="169" t="s">
        <v>74</v>
      </c>
      <c r="AY92" s="168" t="s">
        <v>121</v>
      </c>
      <c r="BK92" s="170">
        <f>BK93+BK116+BK134+BK151+BK160+BK176+BK186+BK208+BK225+BK257+BK332</f>
        <v>0</v>
      </c>
    </row>
    <row r="93" spans="1:65" s="12" customFormat="1" ht="22.8" customHeight="1">
      <c r="B93" s="157"/>
      <c r="C93" s="158"/>
      <c r="D93" s="159" t="s">
        <v>73</v>
      </c>
      <c r="E93" s="171" t="s">
        <v>79</v>
      </c>
      <c r="F93" s="171" t="s">
        <v>122</v>
      </c>
      <c r="G93" s="158"/>
      <c r="H93" s="158"/>
      <c r="I93" s="161"/>
      <c r="J93" s="172">
        <f>BK93</f>
        <v>0</v>
      </c>
      <c r="K93" s="158"/>
      <c r="L93" s="163"/>
      <c r="M93" s="164"/>
      <c r="N93" s="165"/>
      <c r="O93" s="165"/>
      <c r="P93" s="166">
        <f>SUM(P94:P115)</f>
        <v>0</v>
      </c>
      <c r="Q93" s="165"/>
      <c r="R93" s="166">
        <f>SUM(R94:R115)</f>
        <v>0</v>
      </c>
      <c r="S93" s="165"/>
      <c r="T93" s="167">
        <f>SUM(T94:T115)</f>
        <v>0</v>
      </c>
      <c r="AR93" s="168" t="s">
        <v>79</v>
      </c>
      <c r="AT93" s="169" t="s">
        <v>73</v>
      </c>
      <c r="AU93" s="169" t="s">
        <v>79</v>
      </c>
      <c r="AY93" s="168" t="s">
        <v>121</v>
      </c>
      <c r="BK93" s="170">
        <f>SUM(BK94:BK115)</f>
        <v>0</v>
      </c>
    </row>
    <row r="94" spans="1:65" s="2" customFormat="1" ht="21.75" customHeight="1">
      <c r="A94" s="34"/>
      <c r="B94" s="35"/>
      <c r="C94" s="173" t="s">
        <v>79</v>
      </c>
      <c r="D94" s="173" t="s">
        <v>123</v>
      </c>
      <c r="E94" s="174" t="s">
        <v>124</v>
      </c>
      <c r="F94" s="175" t="s">
        <v>125</v>
      </c>
      <c r="G94" s="176" t="s">
        <v>126</v>
      </c>
      <c r="H94" s="177">
        <v>194.93</v>
      </c>
      <c r="I94" s="178"/>
      <c r="J94" s="179">
        <f>ROUND(I94*H94,2)</f>
        <v>0</v>
      </c>
      <c r="K94" s="175" t="s">
        <v>127</v>
      </c>
      <c r="L94" s="39"/>
      <c r="M94" s="180" t="s">
        <v>19</v>
      </c>
      <c r="N94" s="181" t="s">
        <v>45</v>
      </c>
      <c r="O94" s="64"/>
      <c r="P94" s="182">
        <f>O94*H94</f>
        <v>0</v>
      </c>
      <c r="Q94" s="182">
        <v>0</v>
      </c>
      <c r="R94" s="182">
        <f>Q94*H94</f>
        <v>0</v>
      </c>
      <c r="S94" s="182">
        <v>0</v>
      </c>
      <c r="T94" s="183">
        <f>S94*H94</f>
        <v>0</v>
      </c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R94" s="184" t="s">
        <v>128</v>
      </c>
      <c r="AT94" s="184" t="s">
        <v>123</v>
      </c>
      <c r="AU94" s="184" t="s">
        <v>84</v>
      </c>
      <c r="AY94" s="17" t="s">
        <v>121</v>
      </c>
      <c r="BE94" s="185">
        <f>IF(N94="základní",J94,0)</f>
        <v>0</v>
      </c>
      <c r="BF94" s="185">
        <f>IF(N94="snížená",J94,0)</f>
        <v>0</v>
      </c>
      <c r="BG94" s="185">
        <f>IF(N94="zákl. přenesená",J94,0)</f>
        <v>0</v>
      </c>
      <c r="BH94" s="185">
        <f>IF(N94="sníž. přenesená",J94,0)</f>
        <v>0</v>
      </c>
      <c r="BI94" s="185">
        <f>IF(N94="nulová",J94,0)</f>
        <v>0</v>
      </c>
      <c r="BJ94" s="17" t="s">
        <v>79</v>
      </c>
      <c r="BK94" s="185">
        <f>ROUND(I94*H94,2)</f>
        <v>0</v>
      </c>
      <c r="BL94" s="17" t="s">
        <v>128</v>
      </c>
      <c r="BM94" s="184" t="s">
        <v>129</v>
      </c>
    </row>
    <row r="95" spans="1:65" s="2" customFormat="1" ht="10.199999999999999">
      <c r="A95" s="34"/>
      <c r="B95" s="35"/>
      <c r="C95" s="36"/>
      <c r="D95" s="186" t="s">
        <v>130</v>
      </c>
      <c r="E95" s="36"/>
      <c r="F95" s="187" t="s">
        <v>131</v>
      </c>
      <c r="G95" s="36"/>
      <c r="H95" s="36"/>
      <c r="I95" s="188"/>
      <c r="J95" s="36"/>
      <c r="K95" s="36"/>
      <c r="L95" s="39"/>
      <c r="M95" s="189"/>
      <c r="N95" s="190"/>
      <c r="O95" s="64"/>
      <c r="P95" s="64"/>
      <c r="Q95" s="64"/>
      <c r="R95" s="64"/>
      <c r="S95" s="64"/>
      <c r="T95" s="65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T95" s="17" t="s">
        <v>130</v>
      </c>
      <c r="AU95" s="17" t="s">
        <v>84</v>
      </c>
    </row>
    <row r="96" spans="1:65" s="13" customFormat="1" ht="10.199999999999999">
      <c r="B96" s="191"/>
      <c r="C96" s="192"/>
      <c r="D96" s="193" t="s">
        <v>132</v>
      </c>
      <c r="E96" s="194" t="s">
        <v>19</v>
      </c>
      <c r="F96" s="195" t="s">
        <v>133</v>
      </c>
      <c r="G96" s="192"/>
      <c r="H96" s="194" t="s">
        <v>19</v>
      </c>
      <c r="I96" s="196"/>
      <c r="J96" s="192"/>
      <c r="K96" s="192"/>
      <c r="L96" s="197"/>
      <c r="M96" s="198"/>
      <c r="N96" s="199"/>
      <c r="O96" s="199"/>
      <c r="P96" s="199"/>
      <c r="Q96" s="199"/>
      <c r="R96" s="199"/>
      <c r="S96" s="199"/>
      <c r="T96" s="200"/>
      <c r="AT96" s="201" t="s">
        <v>132</v>
      </c>
      <c r="AU96" s="201" t="s">
        <v>84</v>
      </c>
      <c r="AV96" s="13" t="s">
        <v>79</v>
      </c>
      <c r="AW96" s="13" t="s">
        <v>34</v>
      </c>
      <c r="AX96" s="13" t="s">
        <v>74</v>
      </c>
      <c r="AY96" s="201" t="s">
        <v>121</v>
      </c>
    </row>
    <row r="97" spans="1:65" s="14" customFormat="1" ht="10.199999999999999">
      <c r="B97" s="202"/>
      <c r="C97" s="203"/>
      <c r="D97" s="193" t="s">
        <v>132</v>
      </c>
      <c r="E97" s="204" t="s">
        <v>19</v>
      </c>
      <c r="F97" s="205" t="s">
        <v>134</v>
      </c>
      <c r="G97" s="203"/>
      <c r="H97" s="206">
        <v>22.8</v>
      </c>
      <c r="I97" s="207"/>
      <c r="J97" s="203"/>
      <c r="K97" s="203"/>
      <c r="L97" s="208"/>
      <c r="M97" s="209"/>
      <c r="N97" s="210"/>
      <c r="O97" s="210"/>
      <c r="P97" s="210"/>
      <c r="Q97" s="210"/>
      <c r="R97" s="210"/>
      <c r="S97" s="210"/>
      <c r="T97" s="211"/>
      <c r="AT97" s="212" t="s">
        <v>132</v>
      </c>
      <c r="AU97" s="212" t="s">
        <v>84</v>
      </c>
      <c r="AV97" s="14" t="s">
        <v>84</v>
      </c>
      <c r="AW97" s="14" t="s">
        <v>34</v>
      </c>
      <c r="AX97" s="14" t="s">
        <v>74</v>
      </c>
      <c r="AY97" s="212" t="s">
        <v>121</v>
      </c>
    </row>
    <row r="98" spans="1:65" s="14" customFormat="1" ht="10.199999999999999">
      <c r="B98" s="202"/>
      <c r="C98" s="203"/>
      <c r="D98" s="193" t="s">
        <v>132</v>
      </c>
      <c r="E98" s="204" t="s">
        <v>19</v>
      </c>
      <c r="F98" s="205" t="s">
        <v>135</v>
      </c>
      <c r="G98" s="203"/>
      <c r="H98" s="206">
        <v>27.68</v>
      </c>
      <c r="I98" s="207"/>
      <c r="J98" s="203"/>
      <c r="K98" s="203"/>
      <c r="L98" s="208"/>
      <c r="M98" s="209"/>
      <c r="N98" s="210"/>
      <c r="O98" s="210"/>
      <c r="P98" s="210"/>
      <c r="Q98" s="210"/>
      <c r="R98" s="210"/>
      <c r="S98" s="210"/>
      <c r="T98" s="211"/>
      <c r="AT98" s="212" t="s">
        <v>132</v>
      </c>
      <c r="AU98" s="212" t="s">
        <v>84</v>
      </c>
      <c r="AV98" s="14" t="s">
        <v>84</v>
      </c>
      <c r="AW98" s="14" t="s">
        <v>34</v>
      </c>
      <c r="AX98" s="14" t="s">
        <v>74</v>
      </c>
      <c r="AY98" s="212" t="s">
        <v>121</v>
      </c>
    </row>
    <row r="99" spans="1:65" s="14" customFormat="1" ht="10.199999999999999">
      <c r="B99" s="202"/>
      <c r="C99" s="203"/>
      <c r="D99" s="193" t="s">
        <v>132</v>
      </c>
      <c r="E99" s="204" t="s">
        <v>19</v>
      </c>
      <c r="F99" s="205" t="s">
        <v>136</v>
      </c>
      <c r="G99" s="203"/>
      <c r="H99" s="206">
        <v>144.44999999999999</v>
      </c>
      <c r="I99" s="207"/>
      <c r="J99" s="203"/>
      <c r="K99" s="203"/>
      <c r="L99" s="208"/>
      <c r="M99" s="209"/>
      <c r="N99" s="210"/>
      <c r="O99" s="210"/>
      <c r="P99" s="210"/>
      <c r="Q99" s="210"/>
      <c r="R99" s="210"/>
      <c r="S99" s="210"/>
      <c r="T99" s="211"/>
      <c r="AT99" s="212" t="s">
        <v>132</v>
      </c>
      <c r="AU99" s="212" t="s">
        <v>84</v>
      </c>
      <c r="AV99" s="14" t="s">
        <v>84</v>
      </c>
      <c r="AW99" s="14" t="s">
        <v>34</v>
      </c>
      <c r="AX99" s="14" t="s">
        <v>74</v>
      </c>
      <c r="AY99" s="212" t="s">
        <v>121</v>
      </c>
    </row>
    <row r="100" spans="1:65" s="15" customFormat="1" ht="10.199999999999999">
      <c r="B100" s="213"/>
      <c r="C100" s="214"/>
      <c r="D100" s="193" t="s">
        <v>132</v>
      </c>
      <c r="E100" s="215" t="s">
        <v>19</v>
      </c>
      <c r="F100" s="216" t="s">
        <v>137</v>
      </c>
      <c r="G100" s="214"/>
      <c r="H100" s="217">
        <v>194.93</v>
      </c>
      <c r="I100" s="218"/>
      <c r="J100" s="214"/>
      <c r="K100" s="214"/>
      <c r="L100" s="219"/>
      <c r="M100" s="220"/>
      <c r="N100" s="221"/>
      <c r="O100" s="221"/>
      <c r="P100" s="221"/>
      <c r="Q100" s="221"/>
      <c r="R100" s="221"/>
      <c r="S100" s="221"/>
      <c r="T100" s="222"/>
      <c r="AT100" s="223" t="s">
        <v>132</v>
      </c>
      <c r="AU100" s="223" t="s">
        <v>84</v>
      </c>
      <c r="AV100" s="15" t="s">
        <v>128</v>
      </c>
      <c r="AW100" s="15" t="s">
        <v>34</v>
      </c>
      <c r="AX100" s="15" t="s">
        <v>79</v>
      </c>
      <c r="AY100" s="223" t="s">
        <v>121</v>
      </c>
    </row>
    <row r="101" spans="1:65" s="2" customFormat="1" ht="21.75" customHeight="1">
      <c r="A101" s="34"/>
      <c r="B101" s="35"/>
      <c r="C101" s="173" t="s">
        <v>84</v>
      </c>
      <c r="D101" s="173" t="s">
        <v>123</v>
      </c>
      <c r="E101" s="174" t="s">
        <v>138</v>
      </c>
      <c r="F101" s="175" t="s">
        <v>139</v>
      </c>
      <c r="G101" s="176" t="s">
        <v>126</v>
      </c>
      <c r="H101" s="177">
        <v>194.93</v>
      </c>
      <c r="I101" s="178"/>
      <c r="J101" s="179">
        <f>ROUND(I101*H101,2)</f>
        <v>0</v>
      </c>
      <c r="K101" s="175" t="s">
        <v>19</v>
      </c>
      <c r="L101" s="39"/>
      <c r="M101" s="180" t="s">
        <v>19</v>
      </c>
      <c r="N101" s="181" t="s">
        <v>45</v>
      </c>
      <c r="O101" s="64"/>
      <c r="P101" s="182">
        <f>O101*H101</f>
        <v>0</v>
      </c>
      <c r="Q101" s="182">
        <v>0</v>
      </c>
      <c r="R101" s="182">
        <f>Q101*H101</f>
        <v>0</v>
      </c>
      <c r="S101" s="182">
        <v>0</v>
      </c>
      <c r="T101" s="183">
        <f>S101*H101</f>
        <v>0</v>
      </c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R101" s="184" t="s">
        <v>128</v>
      </c>
      <c r="AT101" s="184" t="s">
        <v>123</v>
      </c>
      <c r="AU101" s="184" t="s">
        <v>84</v>
      </c>
      <c r="AY101" s="17" t="s">
        <v>121</v>
      </c>
      <c r="BE101" s="185">
        <f>IF(N101="základní",J101,0)</f>
        <v>0</v>
      </c>
      <c r="BF101" s="185">
        <f>IF(N101="snížená",J101,0)</f>
        <v>0</v>
      </c>
      <c r="BG101" s="185">
        <f>IF(N101="zákl. přenesená",J101,0)</f>
        <v>0</v>
      </c>
      <c r="BH101" s="185">
        <f>IF(N101="sníž. přenesená",J101,0)</f>
        <v>0</v>
      </c>
      <c r="BI101" s="185">
        <f>IF(N101="nulová",J101,0)</f>
        <v>0</v>
      </c>
      <c r="BJ101" s="17" t="s">
        <v>79</v>
      </c>
      <c r="BK101" s="185">
        <f>ROUND(I101*H101,2)</f>
        <v>0</v>
      </c>
      <c r="BL101" s="17" t="s">
        <v>128</v>
      </c>
      <c r="BM101" s="184" t="s">
        <v>140</v>
      </c>
    </row>
    <row r="102" spans="1:65" s="14" customFormat="1" ht="10.199999999999999">
      <c r="B102" s="202"/>
      <c r="C102" s="203"/>
      <c r="D102" s="193" t="s">
        <v>132</v>
      </c>
      <c r="E102" s="204" t="s">
        <v>19</v>
      </c>
      <c r="F102" s="205" t="s">
        <v>141</v>
      </c>
      <c r="G102" s="203"/>
      <c r="H102" s="206">
        <v>194.93</v>
      </c>
      <c r="I102" s="207"/>
      <c r="J102" s="203"/>
      <c r="K102" s="203"/>
      <c r="L102" s="208"/>
      <c r="M102" s="209"/>
      <c r="N102" s="210"/>
      <c r="O102" s="210"/>
      <c r="P102" s="210"/>
      <c r="Q102" s="210"/>
      <c r="R102" s="210"/>
      <c r="S102" s="210"/>
      <c r="T102" s="211"/>
      <c r="AT102" s="212" t="s">
        <v>132</v>
      </c>
      <c r="AU102" s="212" t="s">
        <v>84</v>
      </c>
      <c r="AV102" s="14" t="s">
        <v>84</v>
      </c>
      <c r="AW102" s="14" t="s">
        <v>34</v>
      </c>
      <c r="AX102" s="14" t="s">
        <v>74</v>
      </c>
      <c r="AY102" s="212" t="s">
        <v>121</v>
      </c>
    </row>
    <row r="103" spans="1:65" s="15" customFormat="1" ht="10.199999999999999">
      <c r="B103" s="213"/>
      <c r="C103" s="214"/>
      <c r="D103" s="193" t="s">
        <v>132</v>
      </c>
      <c r="E103" s="215" t="s">
        <v>19</v>
      </c>
      <c r="F103" s="216" t="s">
        <v>137</v>
      </c>
      <c r="G103" s="214"/>
      <c r="H103" s="217">
        <v>194.93</v>
      </c>
      <c r="I103" s="218"/>
      <c r="J103" s="214"/>
      <c r="K103" s="214"/>
      <c r="L103" s="219"/>
      <c r="M103" s="220"/>
      <c r="N103" s="221"/>
      <c r="O103" s="221"/>
      <c r="P103" s="221"/>
      <c r="Q103" s="221"/>
      <c r="R103" s="221"/>
      <c r="S103" s="221"/>
      <c r="T103" s="222"/>
      <c r="AT103" s="223" t="s">
        <v>132</v>
      </c>
      <c r="AU103" s="223" t="s">
        <v>84</v>
      </c>
      <c r="AV103" s="15" t="s">
        <v>128</v>
      </c>
      <c r="AW103" s="15" t="s">
        <v>34</v>
      </c>
      <c r="AX103" s="15" t="s">
        <v>79</v>
      </c>
      <c r="AY103" s="223" t="s">
        <v>121</v>
      </c>
    </row>
    <row r="104" spans="1:65" s="2" customFormat="1" ht="24.15" customHeight="1">
      <c r="A104" s="34"/>
      <c r="B104" s="35"/>
      <c r="C104" s="173" t="s">
        <v>142</v>
      </c>
      <c r="D104" s="173" t="s">
        <v>123</v>
      </c>
      <c r="E104" s="174" t="s">
        <v>143</v>
      </c>
      <c r="F104" s="175" t="s">
        <v>144</v>
      </c>
      <c r="G104" s="176" t="s">
        <v>126</v>
      </c>
      <c r="H104" s="177">
        <v>194.93</v>
      </c>
      <c r="I104" s="178"/>
      <c r="J104" s="179">
        <f>ROUND(I104*H104,2)</f>
        <v>0</v>
      </c>
      <c r="K104" s="175" t="s">
        <v>127</v>
      </c>
      <c r="L104" s="39"/>
      <c r="M104" s="180" t="s">
        <v>19</v>
      </c>
      <c r="N104" s="181" t="s">
        <v>45</v>
      </c>
      <c r="O104" s="64"/>
      <c r="P104" s="182">
        <f>O104*H104</f>
        <v>0</v>
      </c>
      <c r="Q104" s="182">
        <v>0</v>
      </c>
      <c r="R104" s="182">
        <f>Q104*H104</f>
        <v>0</v>
      </c>
      <c r="S104" s="182">
        <v>0</v>
      </c>
      <c r="T104" s="183">
        <f>S104*H104</f>
        <v>0</v>
      </c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R104" s="184" t="s">
        <v>128</v>
      </c>
      <c r="AT104" s="184" t="s">
        <v>123</v>
      </c>
      <c r="AU104" s="184" t="s">
        <v>84</v>
      </c>
      <c r="AY104" s="17" t="s">
        <v>121</v>
      </c>
      <c r="BE104" s="185">
        <f>IF(N104="základní",J104,0)</f>
        <v>0</v>
      </c>
      <c r="BF104" s="185">
        <f>IF(N104="snížená",J104,0)</f>
        <v>0</v>
      </c>
      <c r="BG104" s="185">
        <f>IF(N104="zákl. přenesená",J104,0)</f>
        <v>0</v>
      </c>
      <c r="BH104" s="185">
        <f>IF(N104="sníž. přenesená",J104,0)</f>
        <v>0</v>
      </c>
      <c r="BI104" s="185">
        <f>IF(N104="nulová",J104,0)</f>
        <v>0</v>
      </c>
      <c r="BJ104" s="17" t="s">
        <v>79</v>
      </c>
      <c r="BK104" s="185">
        <f>ROUND(I104*H104,2)</f>
        <v>0</v>
      </c>
      <c r="BL104" s="17" t="s">
        <v>128</v>
      </c>
      <c r="BM104" s="184" t="s">
        <v>145</v>
      </c>
    </row>
    <row r="105" spans="1:65" s="2" customFormat="1" ht="10.199999999999999">
      <c r="A105" s="34"/>
      <c r="B105" s="35"/>
      <c r="C105" s="36"/>
      <c r="D105" s="186" t="s">
        <v>130</v>
      </c>
      <c r="E105" s="36"/>
      <c r="F105" s="187" t="s">
        <v>146</v>
      </c>
      <c r="G105" s="36"/>
      <c r="H105" s="36"/>
      <c r="I105" s="188"/>
      <c r="J105" s="36"/>
      <c r="K105" s="36"/>
      <c r="L105" s="39"/>
      <c r="M105" s="189"/>
      <c r="N105" s="190"/>
      <c r="O105" s="64"/>
      <c r="P105" s="64"/>
      <c r="Q105" s="64"/>
      <c r="R105" s="64"/>
      <c r="S105" s="64"/>
      <c r="T105" s="65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T105" s="17" t="s">
        <v>130</v>
      </c>
      <c r="AU105" s="17" t="s">
        <v>84</v>
      </c>
    </row>
    <row r="106" spans="1:65" s="14" customFormat="1" ht="10.199999999999999">
      <c r="B106" s="202"/>
      <c r="C106" s="203"/>
      <c r="D106" s="193" t="s">
        <v>132</v>
      </c>
      <c r="E106" s="204" t="s">
        <v>19</v>
      </c>
      <c r="F106" s="205" t="s">
        <v>147</v>
      </c>
      <c r="G106" s="203"/>
      <c r="H106" s="206">
        <v>194.93</v>
      </c>
      <c r="I106" s="207"/>
      <c r="J106" s="203"/>
      <c r="K106" s="203"/>
      <c r="L106" s="208"/>
      <c r="M106" s="209"/>
      <c r="N106" s="210"/>
      <c r="O106" s="210"/>
      <c r="P106" s="210"/>
      <c r="Q106" s="210"/>
      <c r="R106" s="210"/>
      <c r="S106" s="210"/>
      <c r="T106" s="211"/>
      <c r="AT106" s="212" t="s">
        <v>132</v>
      </c>
      <c r="AU106" s="212" t="s">
        <v>84</v>
      </c>
      <c r="AV106" s="14" t="s">
        <v>84</v>
      </c>
      <c r="AW106" s="14" t="s">
        <v>34</v>
      </c>
      <c r="AX106" s="14" t="s">
        <v>74</v>
      </c>
      <c r="AY106" s="212" t="s">
        <v>121</v>
      </c>
    </row>
    <row r="107" spans="1:65" s="15" customFormat="1" ht="10.199999999999999">
      <c r="B107" s="213"/>
      <c r="C107" s="214"/>
      <c r="D107" s="193" t="s">
        <v>132</v>
      </c>
      <c r="E107" s="215" t="s">
        <v>19</v>
      </c>
      <c r="F107" s="216" t="s">
        <v>137</v>
      </c>
      <c r="G107" s="214"/>
      <c r="H107" s="217">
        <v>194.93</v>
      </c>
      <c r="I107" s="218"/>
      <c r="J107" s="214"/>
      <c r="K107" s="214"/>
      <c r="L107" s="219"/>
      <c r="M107" s="220"/>
      <c r="N107" s="221"/>
      <c r="O107" s="221"/>
      <c r="P107" s="221"/>
      <c r="Q107" s="221"/>
      <c r="R107" s="221"/>
      <c r="S107" s="221"/>
      <c r="T107" s="222"/>
      <c r="AT107" s="223" t="s">
        <v>132</v>
      </c>
      <c r="AU107" s="223" t="s">
        <v>84</v>
      </c>
      <c r="AV107" s="15" t="s">
        <v>128</v>
      </c>
      <c r="AW107" s="15" t="s">
        <v>34</v>
      </c>
      <c r="AX107" s="15" t="s">
        <v>79</v>
      </c>
      <c r="AY107" s="223" t="s">
        <v>121</v>
      </c>
    </row>
    <row r="108" spans="1:65" s="2" customFormat="1" ht="24.15" customHeight="1">
      <c r="A108" s="34"/>
      <c r="B108" s="35"/>
      <c r="C108" s="173" t="s">
        <v>128</v>
      </c>
      <c r="D108" s="173" t="s">
        <v>123</v>
      </c>
      <c r="E108" s="174" t="s">
        <v>148</v>
      </c>
      <c r="F108" s="175" t="s">
        <v>149</v>
      </c>
      <c r="G108" s="176" t="s">
        <v>150</v>
      </c>
      <c r="H108" s="177">
        <v>350.87400000000002</v>
      </c>
      <c r="I108" s="178"/>
      <c r="J108" s="179">
        <f>ROUND(I108*H108,2)</f>
        <v>0</v>
      </c>
      <c r="K108" s="175" t="s">
        <v>127</v>
      </c>
      <c r="L108" s="39"/>
      <c r="M108" s="180" t="s">
        <v>19</v>
      </c>
      <c r="N108" s="181" t="s">
        <v>45</v>
      </c>
      <c r="O108" s="64"/>
      <c r="P108" s="182">
        <f>O108*H108</f>
        <v>0</v>
      </c>
      <c r="Q108" s="182">
        <v>0</v>
      </c>
      <c r="R108" s="182">
        <f>Q108*H108</f>
        <v>0</v>
      </c>
      <c r="S108" s="182">
        <v>0</v>
      </c>
      <c r="T108" s="183">
        <f>S108*H108</f>
        <v>0</v>
      </c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  <c r="AR108" s="184" t="s">
        <v>128</v>
      </c>
      <c r="AT108" s="184" t="s">
        <v>123</v>
      </c>
      <c r="AU108" s="184" t="s">
        <v>84</v>
      </c>
      <c r="AY108" s="17" t="s">
        <v>121</v>
      </c>
      <c r="BE108" s="185">
        <f>IF(N108="základní",J108,0)</f>
        <v>0</v>
      </c>
      <c r="BF108" s="185">
        <f>IF(N108="snížená",J108,0)</f>
        <v>0</v>
      </c>
      <c r="BG108" s="185">
        <f>IF(N108="zákl. přenesená",J108,0)</f>
        <v>0</v>
      </c>
      <c r="BH108" s="185">
        <f>IF(N108="sníž. přenesená",J108,0)</f>
        <v>0</v>
      </c>
      <c r="BI108" s="185">
        <f>IF(N108="nulová",J108,0)</f>
        <v>0</v>
      </c>
      <c r="BJ108" s="17" t="s">
        <v>79</v>
      </c>
      <c r="BK108" s="185">
        <f>ROUND(I108*H108,2)</f>
        <v>0</v>
      </c>
      <c r="BL108" s="17" t="s">
        <v>128</v>
      </c>
      <c r="BM108" s="184" t="s">
        <v>151</v>
      </c>
    </row>
    <row r="109" spans="1:65" s="2" customFormat="1" ht="10.199999999999999">
      <c r="A109" s="34"/>
      <c r="B109" s="35"/>
      <c r="C109" s="36"/>
      <c r="D109" s="186" t="s">
        <v>130</v>
      </c>
      <c r="E109" s="36"/>
      <c r="F109" s="187" t="s">
        <v>152</v>
      </c>
      <c r="G109" s="36"/>
      <c r="H109" s="36"/>
      <c r="I109" s="188"/>
      <c r="J109" s="36"/>
      <c r="K109" s="36"/>
      <c r="L109" s="39"/>
      <c r="M109" s="189"/>
      <c r="N109" s="190"/>
      <c r="O109" s="64"/>
      <c r="P109" s="64"/>
      <c r="Q109" s="64"/>
      <c r="R109" s="64"/>
      <c r="S109" s="64"/>
      <c r="T109" s="65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  <c r="AT109" s="17" t="s">
        <v>130</v>
      </c>
      <c r="AU109" s="17" t="s">
        <v>84</v>
      </c>
    </row>
    <row r="110" spans="1:65" s="14" customFormat="1" ht="10.199999999999999">
      <c r="B110" s="202"/>
      <c r="C110" s="203"/>
      <c r="D110" s="193" t="s">
        <v>132</v>
      </c>
      <c r="E110" s="204" t="s">
        <v>19</v>
      </c>
      <c r="F110" s="205" t="s">
        <v>153</v>
      </c>
      <c r="G110" s="203"/>
      <c r="H110" s="206">
        <v>350.87400000000002</v>
      </c>
      <c r="I110" s="207"/>
      <c r="J110" s="203"/>
      <c r="K110" s="203"/>
      <c r="L110" s="208"/>
      <c r="M110" s="209"/>
      <c r="N110" s="210"/>
      <c r="O110" s="210"/>
      <c r="P110" s="210"/>
      <c r="Q110" s="210"/>
      <c r="R110" s="210"/>
      <c r="S110" s="210"/>
      <c r="T110" s="211"/>
      <c r="AT110" s="212" t="s">
        <v>132</v>
      </c>
      <c r="AU110" s="212" t="s">
        <v>84</v>
      </c>
      <c r="AV110" s="14" t="s">
        <v>84</v>
      </c>
      <c r="AW110" s="14" t="s">
        <v>34</v>
      </c>
      <c r="AX110" s="14" t="s">
        <v>74</v>
      </c>
      <c r="AY110" s="212" t="s">
        <v>121</v>
      </c>
    </row>
    <row r="111" spans="1:65" s="15" customFormat="1" ht="10.199999999999999">
      <c r="B111" s="213"/>
      <c r="C111" s="214"/>
      <c r="D111" s="193" t="s">
        <v>132</v>
      </c>
      <c r="E111" s="215" t="s">
        <v>19</v>
      </c>
      <c r="F111" s="216" t="s">
        <v>137</v>
      </c>
      <c r="G111" s="214"/>
      <c r="H111" s="217">
        <v>350.87400000000002</v>
      </c>
      <c r="I111" s="218"/>
      <c r="J111" s="214"/>
      <c r="K111" s="214"/>
      <c r="L111" s="219"/>
      <c r="M111" s="220"/>
      <c r="N111" s="221"/>
      <c r="O111" s="221"/>
      <c r="P111" s="221"/>
      <c r="Q111" s="221"/>
      <c r="R111" s="221"/>
      <c r="S111" s="221"/>
      <c r="T111" s="222"/>
      <c r="AT111" s="223" t="s">
        <v>132</v>
      </c>
      <c r="AU111" s="223" t="s">
        <v>84</v>
      </c>
      <c r="AV111" s="15" t="s">
        <v>128</v>
      </c>
      <c r="AW111" s="15" t="s">
        <v>34</v>
      </c>
      <c r="AX111" s="15" t="s">
        <v>79</v>
      </c>
      <c r="AY111" s="223" t="s">
        <v>121</v>
      </c>
    </row>
    <row r="112" spans="1:65" s="2" customFormat="1" ht="21.75" customHeight="1">
      <c r="A112" s="34"/>
      <c r="B112" s="35"/>
      <c r="C112" s="173" t="s">
        <v>154</v>
      </c>
      <c r="D112" s="173" t="s">
        <v>123</v>
      </c>
      <c r="E112" s="174" t="s">
        <v>155</v>
      </c>
      <c r="F112" s="175" t="s">
        <v>156</v>
      </c>
      <c r="G112" s="176" t="s">
        <v>157</v>
      </c>
      <c r="H112" s="177">
        <v>268</v>
      </c>
      <c r="I112" s="178"/>
      <c r="J112" s="179">
        <f>ROUND(I112*H112,2)</f>
        <v>0</v>
      </c>
      <c r="K112" s="175" t="s">
        <v>127</v>
      </c>
      <c r="L112" s="39"/>
      <c r="M112" s="180" t="s">
        <v>19</v>
      </c>
      <c r="N112" s="181" t="s">
        <v>45</v>
      </c>
      <c r="O112" s="64"/>
      <c r="P112" s="182">
        <f>O112*H112</f>
        <v>0</v>
      </c>
      <c r="Q112" s="182">
        <v>0</v>
      </c>
      <c r="R112" s="182">
        <f>Q112*H112</f>
        <v>0</v>
      </c>
      <c r="S112" s="182">
        <v>0</v>
      </c>
      <c r="T112" s="183">
        <f>S112*H112</f>
        <v>0</v>
      </c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  <c r="AR112" s="184" t="s">
        <v>128</v>
      </c>
      <c r="AT112" s="184" t="s">
        <v>123</v>
      </c>
      <c r="AU112" s="184" t="s">
        <v>84</v>
      </c>
      <c r="AY112" s="17" t="s">
        <v>121</v>
      </c>
      <c r="BE112" s="185">
        <f>IF(N112="základní",J112,0)</f>
        <v>0</v>
      </c>
      <c r="BF112" s="185">
        <f>IF(N112="snížená",J112,0)</f>
        <v>0</v>
      </c>
      <c r="BG112" s="185">
        <f>IF(N112="zákl. přenesená",J112,0)</f>
        <v>0</v>
      </c>
      <c r="BH112" s="185">
        <f>IF(N112="sníž. přenesená",J112,0)</f>
        <v>0</v>
      </c>
      <c r="BI112" s="185">
        <f>IF(N112="nulová",J112,0)</f>
        <v>0</v>
      </c>
      <c r="BJ112" s="17" t="s">
        <v>79</v>
      </c>
      <c r="BK112" s="185">
        <f>ROUND(I112*H112,2)</f>
        <v>0</v>
      </c>
      <c r="BL112" s="17" t="s">
        <v>128</v>
      </c>
      <c r="BM112" s="184" t="s">
        <v>158</v>
      </c>
    </row>
    <row r="113" spans="1:65" s="2" customFormat="1" ht="10.199999999999999">
      <c r="A113" s="34"/>
      <c r="B113" s="35"/>
      <c r="C113" s="36"/>
      <c r="D113" s="186" t="s">
        <v>130</v>
      </c>
      <c r="E113" s="36"/>
      <c r="F113" s="187" t="s">
        <v>159</v>
      </c>
      <c r="G113" s="36"/>
      <c r="H113" s="36"/>
      <c r="I113" s="188"/>
      <c r="J113" s="36"/>
      <c r="K113" s="36"/>
      <c r="L113" s="39"/>
      <c r="M113" s="189"/>
      <c r="N113" s="190"/>
      <c r="O113" s="64"/>
      <c r="P113" s="64"/>
      <c r="Q113" s="64"/>
      <c r="R113" s="64"/>
      <c r="S113" s="64"/>
      <c r="T113" s="65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  <c r="AT113" s="17" t="s">
        <v>130</v>
      </c>
      <c r="AU113" s="17" t="s">
        <v>84</v>
      </c>
    </row>
    <row r="114" spans="1:65" s="14" customFormat="1" ht="10.199999999999999">
      <c r="B114" s="202"/>
      <c r="C114" s="203"/>
      <c r="D114" s="193" t="s">
        <v>132</v>
      </c>
      <c r="E114" s="204" t="s">
        <v>19</v>
      </c>
      <c r="F114" s="205" t="s">
        <v>160</v>
      </c>
      <c r="G114" s="203"/>
      <c r="H114" s="206">
        <v>268</v>
      </c>
      <c r="I114" s="207"/>
      <c r="J114" s="203"/>
      <c r="K114" s="203"/>
      <c r="L114" s="208"/>
      <c r="M114" s="209"/>
      <c r="N114" s="210"/>
      <c r="O114" s="210"/>
      <c r="P114" s="210"/>
      <c r="Q114" s="210"/>
      <c r="R114" s="210"/>
      <c r="S114" s="210"/>
      <c r="T114" s="211"/>
      <c r="AT114" s="212" t="s">
        <v>132</v>
      </c>
      <c r="AU114" s="212" t="s">
        <v>84</v>
      </c>
      <c r="AV114" s="14" t="s">
        <v>84</v>
      </c>
      <c r="AW114" s="14" t="s">
        <v>34</v>
      </c>
      <c r="AX114" s="14" t="s">
        <v>74</v>
      </c>
      <c r="AY114" s="212" t="s">
        <v>121</v>
      </c>
    </row>
    <row r="115" spans="1:65" s="15" customFormat="1" ht="10.199999999999999">
      <c r="B115" s="213"/>
      <c r="C115" s="214"/>
      <c r="D115" s="193" t="s">
        <v>132</v>
      </c>
      <c r="E115" s="215" t="s">
        <v>19</v>
      </c>
      <c r="F115" s="216" t="s">
        <v>137</v>
      </c>
      <c r="G115" s="214"/>
      <c r="H115" s="217">
        <v>268</v>
      </c>
      <c r="I115" s="218"/>
      <c r="J115" s="214"/>
      <c r="K115" s="214"/>
      <c r="L115" s="219"/>
      <c r="M115" s="220"/>
      <c r="N115" s="221"/>
      <c r="O115" s="221"/>
      <c r="P115" s="221"/>
      <c r="Q115" s="221"/>
      <c r="R115" s="221"/>
      <c r="S115" s="221"/>
      <c r="T115" s="222"/>
      <c r="AT115" s="223" t="s">
        <v>132</v>
      </c>
      <c r="AU115" s="223" t="s">
        <v>84</v>
      </c>
      <c r="AV115" s="15" t="s">
        <v>128</v>
      </c>
      <c r="AW115" s="15" t="s">
        <v>34</v>
      </c>
      <c r="AX115" s="15" t="s">
        <v>79</v>
      </c>
      <c r="AY115" s="223" t="s">
        <v>121</v>
      </c>
    </row>
    <row r="116" spans="1:65" s="12" customFormat="1" ht="22.8" customHeight="1">
      <c r="B116" s="157"/>
      <c r="C116" s="158"/>
      <c r="D116" s="159" t="s">
        <v>73</v>
      </c>
      <c r="E116" s="171" t="s">
        <v>84</v>
      </c>
      <c r="F116" s="171" t="s">
        <v>161</v>
      </c>
      <c r="G116" s="158"/>
      <c r="H116" s="158"/>
      <c r="I116" s="161"/>
      <c r="J116" s="172">
        <f>BK116</f>
        <v>0</v>
      </c>
      <c r="K116" s="158"/>
      <c r="L116" s="163"/>
      <c r="M116" s="164"/>
      <c r="N116" s="165"/>
      <c r="O116" s="165"/>
      <c r="P116" s="166">
        <f>SUM(P117:P133)</f>
        <v>0</v>
      </c>
      <c r="Q116" s="165"/>
      <c r="R116" s="166">
        <f>SUM(R117:R133)</f>
        <v>0</v>
      </c>
      <c r="S116" s="165"/>
      <c r="T116" s="167">
        <f>SUM(T117:T133)</f>
        <v>0</v>
      </c>
      <c r="AR116" s="168" t="s">
        <v>79</v>
      </c>
      <c r="AT116" s="169" t="s">
        <v>73</v>
      </c>
      <c r="AU116" s="169" t="s">
        <v>79</v>
      </c>
      <c r="AY116" s="168" t="s">
        <v>121</v>
      </c>
      <c r="BK116" s="170">
        <f>SUM(BK117:BK133)</f>
        <v>0</v>
      </c>
    </row>
    <row r="117" spans="1:65" s="2" customFormat="1" ht="16.5" customHeight="1">
      <c r="A117" s="34"/>
      <c r="B117" s="35"/>
      <c r="C117" s="173" t="s">
        <v>162</v>
      </c>
      <c r="D117" s="173" t="s">
        <v>123</v>
      </c>
      <c r="E117" s="174" t="s">
        <v>163</v>
      </c>
      <c r="F117" s="175" t="s">
        <v>164</v>
      </c>
      <c r="G117" s="176" t="s">
        <v>157</v>
      </c>
      <c r="H117" s="177">
        <v>350</v>
      </c>
      <c r="I117" s="178"/>
      <c r="J117" s="179">
        <f>ROUND(I117*H117,2)</f>
        <v>0</v>
      </c>
      <c r="K117" s="175" t="s">
        <v>127</v>
      </c>
      <c r="L117" s="39"/>
      <c r="M117" s="180" t="s">
        <v>19</v>
      </c>
      <c r="N117" s="181" t="s">
        <v>45</v>
      </c>
      <c r="O117" s="64"/>
      <c r="P117" s="182">
        <f>O117*H117</f>
        <v>0</v>
      </c>
      <c r="Q117" s="182">
        <v>0</v>
      </c>
      <c r="R117" s="182">
        <f>Q117*H117</f>
        <v>0</v>
      </c>
      <c r="S117" s="182">
        <v>0</v>
      </c>
      <c r="T117" s="183">
        <f>S117*H117</f>
        <v>0</v>
      </c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  <c r="AR117" s="184" t="s">
        <v>128</v>
      </c>
      <c r="AT117" s="184" t="s">
        <v>123</v>
      </c>
      <c r="AU117" s="184" t="s">
        <v>84</v>
      </c>
      <c r="AY117" s="17" t="s">
        <v>121</v>
      </c>
      <c r="BE117" s="185">
        <f>IF(N117="základní",J117,0)</f>
        <v>0</v>
      </c>
      <c r="BF117" s="185">
        <f>IF(N117="snížená",J117,0)</f>
        <v>0</v>
      </c>
      <c r="BG117" s="185">
        <f>IF(N117="zákl. přenesená",J117,0)</f>
        <v>0</v>
      </c>
      <c r="BH117" s="185">
        <f>IF(N117="sníž. přenesená",J117,0)</f>
        <v>0</v>
      </c>
      <c r="BI117" s="185">
        <f>IF(N117="nulová",J117,0)</f>
        <v>0</v>
      </c>
      <c r="BJ117" s="17" t="s">
        <v>79</v>
      </c>
      <c r="BK117" s="185">
        <f>ROUND(I117*H117,2)</f>
        <v>0</v>
      </c>
      <c r="BL117" s="17" t="s">
        <v>128</v>
      </c>
      <c r="BM117" s="184" t="s">
        <v>165</v>
      </c>
    </row>
    <row r="118" spans="1:65" s="2" customFormat="1" ht="10.199999999999999">
      <c r="A118" s="34"/>
      <c r="B118" s="35"/>
      <c r="C118" s="36"/>
      <c r="D118" s="186" t="s">
        <v>130</v>
      </c>
      <c r="E118" s="36"/>
      <c r="F118" s="187" t="s">
        <v>166</v>
      </c>
      <c r="G118" s="36"/>
      <c r="H118" s="36"/>
      <c r="I118" s="188"/>
      <c r="J118" s="36"/>
      <c r="K118" s="36"/>
      <c r="L118" s="39"/>
      <c r="M118" s="189"/>
      <c r="N118" s="190"/>
      <c r="O118" s="64"/>
      <c r="P118" s="64"/>
      <c r="Q118" s="64"/>
      <c r="R118" s="64"/>
      <c r="S118" s="64"/>
      <c r="T118" s="65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  <c r="AT118" s="17" t="s">
        <v>130</v>
      </c>
      <c r="AU118" s="17" t="s">
        <v>84</v>
      </c>
    </row>
    <row r="119" spans="1:65" s="14" customFormat="1" ht="10.199999999999999">
      <c r="B119" s="202"/>
      <c r="C119" s="203"/>
      <c r="D119" s="193" t="s">
        <v>132</v>
      </c>
      <c r="E119" s="204" t="s">
        <v>19</v>
      </c>
      <c r="F119" s="205" t="s">
        <v>167</v>
      </c>
      <c r="G119" s="203"/>
      <c r="H119" s="206">
        <v>350</v>
      </c>
      <c r="I119" s="207"/>
      <c r="J119" s="203"/>
      <c r="K119" s="203"/>
      <c r="L119" s="208"/>
      <c r="M119" s="209"/>
      <c r="N119" s="210"/>
      <c r="O119" s="210"/>
      <c r="P119" s="210"/>
      <c r="Q119" s="210"/>
      <c r="R119" s="210"/>
      <c r="S119" s="210"/>
      <c r="T119" s="211"/>
      <c r="AT119" s="212" t="s">
        <v>132</v>
      </c>
      <c r="AU119" s="212" t="s">
        <v>84</v>
      </c>
      <c r="AV119" s="14" t="s">
        <v>84</v>
      </c>
      <c r="AW119" s="14" t="s">
        <v>34</v>
      </c>
      <c r="AX119" s="14" t="s">
        <v>74</v>
      </c>
      <c r="AY119" s="212" t="s">
        <v>121</v>
      </c>
    </row>
    <row r="120" spans="1:65" s="15" customFormat="1" ht="10.199999999999999">
      <c r="B120" s="213"/>
      <c r="C120" s="214"/>
      <c r="D120" s="193" t="s">
        <v>132</v>
      </c>
      <c r="E120" s="215" t="s">
        <v>19</v>
      </c>
      <c r="F120" s="216" t="s">
        <v>137</v>
      </c>
      <c r="G120" s="214"/>
      <c r="H120" s="217">
        <v>350</v>
      </c>
      <c r="I120" s="218"/>
      <c r="J120" s="214"/>
      <c r="K120" s="214"/>
      <c r="L120" s="219"/>
      <c r="M120" s="220"/>
      <c r="N120" s="221"/>
      <c r="O120" s="221"/>
      <c r="P120" s="221"/>
      <c r="Q120" s="221"/>
      <c r="R120" s="221"/>
      <c r="S120" s="221"/>
      <c r="T120" s="222"/>
      <c r="AT120" s="223" t="s">
        <v>132</v>
      </c>
      <c r="AU120" s="223" t="s">
        <v>84</v>
      </c>
      <c r="AV120" s="15" t="s">
        <v>128</v>
      </c>
      <c r="AW120" s="15" t="s">
        <v>34</v>
      </c>
      <c r="AX120" s="15" t="s">
        <v>79</v>
      </c>
      <c r="AY120" s="223" t="s">
        <v>121</v>
      </c>
    </row>
    <row r="121" spans="1:65" s="2" customFormat="1" ht="24.15" customHeight="1">
      <c r="A121" s="34"/>
      <c r="B121" s="35"/>
      <c r="C121" s="173" t="s">
        <v>168</v>
      </c>
      <c r="D121" s="173" t="s">
        <v>123</v>
      </c>
      <c r="E121" s="174" t="s">
        <v>169</v>
      </c>
      <c r="F121" s="175" t="s">
        <v>170</v>
      </c>
      <c r="G121" s="176" t="s">
        <v>157</v>
      </c>
      <c r="H121" s="177">
        <v>350</v>
      </c>
      <c r="I121" s="178"/>
      <c r="J121" s="179">
        <f>ROUND(I121*H121,2)</f>
        <v>0</v>
      </c>
      <c r="K121" s="175" t="s">
        <v>127</v>
      </c>
      <c r="L121" s="39"/>
      <c r="M121" s="180" t="s">
        <v>19</v>
      </c>
      <c r="N121" s="181" t="s">
        <v>45</v>
      </c>
      <c r="O121" s="64"/>
      <c r="P121" s="182">
        <f>O121*H121</f>
        <v>0</v>
      </c>
      <c r="Q121" s="182">
        <v>0</v>
      </c>
      <c r="R121" s="182">
        <f>Q121*H121</f>
        <v>0</v>
      </c>
      <c r="S121" s="182">
        <v>0</v>
      </c>
      <c r="T121" s="183">
        <f>S121*H121</f>
        <v>0</v>
      </c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R121" s="184" t="s">
        <v>128</v>
      </c>
      <c r="AT121" s="184" t="s">
        <v>123</v>
      </c>
      <c r="AU121" s="184" t="s">
        <v>84</v>
      </c>
      <c r="AY121" s="17" t="s">
        <v>121</v>
      </c>
      <c r="BE121" s="185">
        <f>IF(N121="základní",J121,0)</f>
        <v>0</v>
      </c>
      <c r="BF121" s="185">
        <f>IF(N121="snížená",J121,0)</f>
        <v>0</v>
      </c>
      <c r="BG121" s="185">
        <f>IF(N121="zákl. přenesená",J121,0)</f>
        <v>0</v>
      </c>
      <c r="BH121" s="185">
        <f>IF(N121="sníž. přenesená",J121,0)</f>
        <v>0</v>
      </c>
      <c r="BI121" s="185">
        <f>IF(N121="nulová",J121,0)</f>
        <v>0</v>
      </c>
      <c r="BJ121" s="17" t="s">
        <v>79</v>
      </c>
      <c r="BK121" s="185">
        <f>ROUND(I121*H121,2)</f>
        <v>0</v>
      </c>
      <c r="BL121" s="17" t="s">
        <v>128</v>
      </c>
      <c r="BM121" s="184" t="s">
        <v>171</v>
      </c>
    </row>
    <row r="122" spans="1:65" s="2" customFormat="1" ht="10.199999999999999">
      <c r="A122" s="34"/>
      <c r="B122" s="35"/>
      <c r="C122" s="36"/>
      <c r="D122" s="186" t="s">
        <v>130</v>
      </c>
      <c r="E122" s="36"/>
      <c r="F122" s="187" t="s">
        <v>172</v>
      </c>
      <c r="G122" s="36"/>
      <c r="H122" s="36"/>
      <c r="I122" s="188"/>
      <c r="J122" s="36"/>
      <c r="K122" s="36"/>
      <c r="L122" s="39"/>
      <c r="M122" s="189"/>
      <c r="N122" s="190"/>
      <c r="O122" s="64"/>
      <c r="P122" s="64"/>
      <c r="Q122" s="64"/>
      <c r="R122" s="64"/>
      <c r="S122" s="64"/>
      <c r="T122" s="65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T122" s="17" t="s">
        <v>130</v>
      </c>
      <c r="AU122" s="17" t="s">
        <v>84</v>
      </c>
    </row>
    <row r="123" spans="1:65" s="2" customFormat="1" ht="19.2">
      <c r="A123" s="34"/>
      <c r="B123" s="35"/>
      <c r="C123" s="36"/>
      <c r="D123" s="193" t="s">
        <v>173</v>
      </c>
      <c r="E123" s="36"/>
      <c r="F123" s="224" t="s">
        <v>174</v>
      </c>
      <c r="G123" s="36"/>
      <c r="H123" s="36"/>
      <c r="I123" s="188"/>
      <c r="J123" s="36"/>
      <c r="K123" s="36"/>
      <c r="L123" s="39"/>
      <c r="M123" s="189"/>
      <c r="N123" s="190"/>
      <c r="O123" s="64"/>
      <c r="P123" s="64"/>
      <c r="Q123" s="64"/>
      <c r="R123" s="64"/>
      <c r="S123" s="64"/>
      <c r="T123" s="65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T123" s="17" t="s">
        <v>173</v>
      </c>
      <c r="AU123" s="17" t="s">
        <v>84</v>
      </c>
    </row>
    <row r="124" spans="1:65" s="14" customFormat="1" ht="10.199999999999999">
      <c r="B124" s="202"/>
      <c r="C124" s="203"/>
      <c r="D124" s="193" t="s">
        <v>132</v>
      </c>
      <c r="E124" s="204" t="s">
        <v>19</v>
      </c>
      <c r="F124" s="205" t="s">
        <v>175</v>
      </c>
      <c r="G124" s="203"/>
      <c r="H124" s="206">
        <v>350</v>
      </c>
      <c r="I124" s="207"/>
      <c r="J124" s="203"/>
      <c r="K124" s="203"/>
      <c r="L124" s="208"/>
      <c r="M124" s="209"/>
      <c r="N124" s="210"/>
      <c r="O124" s="210"/>
      <c r="P124" s="210"/>
      <c r="Q124" s="210"/>
      <c r="R124" s="210"/>
      <c r="S124" s="210"/>
      <c r="T124" s="211"/>
      <c r="AT124" s="212" t="s">
        <v>132</v>
      </c>
      <c r="AU124" s="212" t="s">
        <v>84</v>
      </c>
      <c r="AV124" s="14" t="s">
        <v>84</v>
      </c>
      <c r="AW124" s="14" t="s">
        <v>34</v>
      </c>
      <c r="AX124" s="14" t="s">
        <v>74</v>
      </c>
      <c r="AY124" s="212" t="s">
        <v>121</v>
      </c>
    </row>
    <row r="125" spans="1:65" s="15" customFormat="1" ht="10.199999999999999">
      <c r="B125" s="213"/>
      <c r="C125" s="214"/>
      <c r="D125" s="193" t="s">
        <v>132</v>
      </c>
      <c r="E125" s="215" t="s">
        <v>19</v>
      </c>
      <c r="F125" s="216" t="s">
        <v>137</v>
      </c>
      <c r="G125" s="214"/>
      <c r="H125" s="217">
        <v>350</v>
      </c>
      <c r="I125" s="218"/>
      <c r="J125" s="214"/>
      <c r="K125" s="214"/>
      <c r="L125" s="219"/>
      <c r="M125" s="220"/>
      <c r="N125" s="221"/>
      <c r="O125" s="221"/>
      <c r="P125" s="221"/>
      <c r="Q125" s="221"/>
      <c r="R125" s="221"/>
      <c r="S125" s="221"/>
      <c r="T125" s="222"/>
      <c r="AT125" s="223" t="s">
        <v>132</v>
      </c>
      <c r="AU125" s="223" t="s">
        <v>84</v>
      </c>
      <c r="AV125" s="15" t="s">
        <v>128</v>
      </c>
      <c r="AW125" s="15" t="s">
        <v>34</v>
      </c>
      <c r="AX125" s="15" t="s">
        <v>79</v>
      </c>
      <c r="AY125" s="223" t="s">
        <v>121</v>
      </c>
    </row>
    <row r="126" spans="1:65" s="2" customFormat="1" ht="16.5" customHeight="1">
      <c r="A126" s="34"/>
      <c r="B126" s="35"/>
      <c r="C126" s="173" t="s">
        <v>176</v>
      </c>
      <c r="D126" s="173" t="s">
        <v>123</v>
      </c>
      <c r="E126" s="174" t="s">
        <v>163</v>
      </c>
      <c r="F126" s="175" t="s">
        <v>164</v>
      </c>
      <c r="G126" s="176" t="s">
        <v>157</v>
      </c>
      <c r="H126" s="177">
        <v>350</v>
      </c>
      <c r="I126" s="178"/>
      <c r="J126" s="179">
        <f>ROUND(I126*H126,2)</f>
        <v>0</v>
      </c>
      <c r="K126" s="175" t="s">
        <v>127</v>
      </c>
      <c r="L126" s="39"/>
      <c r="M126" s="180" t="s">
        <v>19</v>
      </c>
      <c r="N126" s="181" t="s">
        <v>45</v>
      </c>
      <c r="O126" s="64"/>
      <c r="P126" s="182">
        <f>O126*H126</f>
        <v>0</v>
      </c>
      <c r="Q126" s="182">
        <v>0</v>
      </c>
      <c r="R126" s="182">
        <f>Q126*H126</f>
        <v>0</v>
      </c>
      <c r="S126" s="182">
        <v>0</v>
      </c>
      <c r="T126" s="183">
        <f>S126*H126</f>
        <v>0</v>
      </c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R126" s="184" t="s">
        <v>128</v>
      </c>
      <c r="AT126" s="184" t="s">
        <v>123</v>
      </c>
      <c r="AU126" s="184" t="s">
        <v>84</v>
      </c>
      <c r="AY126" s="17" t="s">
        <v>121</v>
      </c>
      <c r="BE126" s="185">
        <f>IF(N126="základní",J126,0)</f>
        <v>0</v>
      </c>
      <c r="BF126" s="185">
        <f>IF(N126="snížená",J126,0)</f>
        <v>0</v>
      </c>
      <c r="BG126" s="185">
        <f>IF(N126="zákl. přenesená",J126,0)</f>
        <v>0</v>
      </c>
      <c r="BH126" s="185">
        <f>IF(N126="sníž. přenesená",J126,0)</f>
        <v>0</v>
      </c>
      <c r="BI126" s="185">
        <f>IF(N126="nulová",J126,0)</f>
        <v>0</v>
      </c>
      <c r="BJ126" s="17" t="s">
        <v>79</v>
      </c>
      <c r="BK126" s="185">
        <f>ROUND(I126*H126,2)</f>
        <v>0</v>
      </c>
      <c r="BL126" s="17" t="s">
        <v>128</v>
      </c>
      <c r="BM126" s="184" t="s">
        <v>177</v>
      </c>
    </row>
    <row r="127" spans="1:65" s="2" customFormat="1" ht="10.199999999999999">
      <c r="A127" s="34"/>
      <c r="B127" s="35"/>
      <c r="C127" s="36"/>
      <c r="D127" s="186" t="s">
        <v>130</v>
      </c>
      <c r="E127" s="36"/>
      <c r="F127" s="187" t="s">
        <v>166</v>
      </c>
      <c r="G127" s="36"/>
      <c r="H127" s="36"/>
      <c r="I127" s="188"/>
      <c r="J127" s="36"/>
      <c r="K127" s="36"/>
      <c r="L127" s="39"/>
      <c r="M127" s="189"/>
      <c r="N127" s="190"/>
      <c r="O127" s="64"/>
      <c r="P127" s="64"/>
      <c r="Q127" s="64"/>
      <c r="R127" s="64"/>
      <c r="S127" s="64"/>
      <c r="T127" s="65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T127" s="17" t="s">
        <v>130</v>
      </c>
      <c r="AU127" s="17" t="s">
        <v>84</v>
      </c>
    </row>
    <row r="128" spans="1:65" s="14" customFormat="1" ht="10.199999999999999">
      <c r="B128" s="202"/>
      <c r="C128" s="203"/>
      <c r="D128" s="193" t="s">
        <v>132</v>
      </c>
      <c r="E128" s="204" t="s">
        <v>19</v>
      </c>
      <c r="F128" s="205" t="s">
        <v>175</v>
      </c>
      <c r="G128" s="203"/>
      <c r="H128" s="206">
        <v>350</v>
      </c>
      <c r="I128" s="207"/>
      <c r="J128" s="203"/>
      <c r="K128" s="203"/>
      <c r="L128" s="208"/>
      <c r="M128" s="209"/>
      <c r="N128" s="210"/>
      <c r="O128" s="210"/>
      <c r="P128" s="210"/>
      <c r="Q128" s="210"/>
      <c r="R128" s="210"/>
      <c r="S128" s="210"/>
      <c r="T128" s="211"/>
      <c r="AT128" s="212" t="s">
        <v>132</v>
      </c>
      <c r="AU128" s="212" t="s">
        <v>84</v>
      </c>
      <c r="AV128" s="14" t="s">
        <v>84</v>
      </c>
      <c r="AW128" s="14" t="s">
        <v>34</v>
      </c>
      <c r="AX128" s="14" t="s">
        <v>74</v>
      </c>
      <c r="AY128" s="212" t="s">
        <v>121</v>
      </c>
    </row>
    <row r="129" spans="1:65" s="15" customFormat="1" ht="10.199999999999999">
      <c r="B129" s="213"/>
      <c r="C129" s="214"/>
      <c r="D129" s="193" t="s">
        <v>132</v>
      </c>
      <c r="E129" s="215" t="s">
        <v>19</v>
      </c>
      <c r="F129" s="216" t="s">
        <v>137</v>
      </c>
      <c r="G129" s="214"/>
      <c r="H129" s="217">
        <v>350</v>
      </c>
      <c r="I129" s="218"/>
      <c r="J129" s="214"/>
      <c r="K129" s="214"/>
      <c r="L129" s="219"/>
      <c r="M129" s="220"/>
      <c r="N129" s="221"/>
      <c r="O129" s="221"/>
      <c r="P129" s="221"/>
      <c r="Q129" s="221"/>
      <c r="R129" s="221"/>
      <c r="S129" s="221"/>
      <c r="T129" s="222"/>
      <c r="AT129" s="223" t="s">
        <v>132</v>
      </c>
      <c r="AU129" s="223" t="s">
        <v>84</v>
      </c>
      <c r="AV129" s="15" t="s">
        <v>128</v>
      </c>
      <c r="AW129" s="15" t="s">
        <v>34</v>
      </c>
      <c r="AX129" s="15" t="s">
        <v>79</v>
      </c>
      <c r="AY129" s="223" t="s">
        <v>121</v>
      </c>
    </row>
    <row r="130" spans="1:65" s="2" customFormat="1" ht="24.15" customHeight="1">
      <c r="A130" s="34"/>
      <c r="B130" s="35"/>
      <c r="C130" s="173" t="s">
        <v>178</v>
      </c>
      <c r="D130" s="173" t="s">
        <v>123</v>
      </c>
      <c r="E130" s="174" t="s">
        <v>179</v>
      </c>
      <c r="F130" s="175" t="s">
        <v>180</v>
      </c>
      <c r="G130" s="176" t="s">
        <v>157</v>
      </c>
      <c r="H130" s="177">
        <v>350</v>
      </c>
      <c r="I130" s="178"/>
      <c r="J130" s="179">
        <f>ROUND(I130*H130,2)</f>
        <v>0</v>
      </c>
      <c r="K130" s="175" t="s">
        <v>127</v>
      </c>
      <c r="L130" s="39"/>
      <c r="M130" s="180" t="s">
        <v>19</v>
      </c>
      <c r="N130" s="181" t="s">
        <v>45</v>
      </c>
      <c r="O130" s="64"/>
      <c r="P130" s="182">
        <f>O130*H130</f>
        <v>0</v>
      </c>
      <c r="Q130" s="182">
        <v>0</v>
      </c>
      <c r="R130" s="182">
        <f>Q130*H130</f>
        <v>0</v>
      </c>
      <c r="S130" s="182">
        <v>0</v>
      </c>
      <c r="T130" s="183">
        <f>S130*H130</f>
        <v>0</v>
      </c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R130" s="184" t="s">
        <v>128</v>
      </c>
      <c r="AT130" s="184" t="s">
        <v>123</v>
      </c>
      <c r="AU130" s="184" t="s">
        <v>84</v>
      </c>
      <c r="AY130" s="17" t="s">
        <v>121</v>
      </c>
      <c r="BE130" s="185">
        <f>IF(N130="základní",J130,0)</f>
        <v>0</v>
      </c>
      <c r="BF130" s="185">
        <f>IF(N130="snížená",J130,0)</f>
        <v>0</v>
      </c>
      <c r="BG130" s="185">
        <f>IF(N130="zákl. přenesená",J130,0)</f>
        <v>0</v>
      </c>
      <c r="BH130" s="185">
        <f>IF(N130="sníž. přenesená",J130,0)</f>
        <v>0</v>
      </c>
      <c r="BI130" s="185">
        <f>IF(N130="nulová",J130,0)</f>
        <v>0</v>
      </c>
      <c r="BJ130" s="17" t="s">
        <v>79</v>
      </c>
      <c r="BK130" s="185">
        <f>ROUND(I130*H130,2)</f>
        <v>0</v>
      </c>
      <c r="BL130" s="17" t="s">
        <v>128</v>
      </c>
      <c r="BM130" s="184" t="s">
        <v>181</v>
      </c>
    </row>
    <row r="131" spans="1:65" s="2" customFormat="1" ht="10.199999999999999">
      <c r="A131" s="34"/>
      <c r="B131" s="35"/>
      <c r="C131" s="36"/>
      <c r="D131" s="186" t="s">
        <v>130</v>
      </c>
      <c r="E131" s="36"/>
      <c r="F131" s="187" t="s">
        <v>182</v>
      </c>
      <c r="G131" s="36"/>
      <c r="H131" s="36"/>
      <c r="I131" s="188"/>
      <c r="J131" s="36"/>
      <c r="K131" s="36"/>
      <c r="L131" s="39"/>
      <c r="M131" s="189"/>
      <c r="N131" s="190"/>
      <c r="O131" s="64"/>
      <c r="P131" s="64"/>
      <c r="Q131" s="64"/>
      <c r="R131" s="64"/>
      <c r="S131" s="64"/>
      <c r="T131" s="65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T131" s="17" t="s">
        <v>130</v>
      </c>
      <c r="AU131" s="17" t="s">
        <v>84</v>
      </c>
    </row>
    <row r="132" spans="1:65" s="14" customFormat="1" ht="10.199999999999999">
      <c r="B132" s="202"/>
      <c r="C132" s="203"/>
      <c r="D132" s="193" t="s">
        <v>132</v>
      </c>
      <c r="E132" s="204" t="s">
        <v>19</v>
      </c>
      <c r="F132" s="205" t="s">
        <v>175</v>
      </c>
      <c r="G132" s="203"/>
      <c r="H132" s="206">
        <v>350</v>
      </c>
      <c r="I132" s="207"/>
      <c r="J132" s="203"/>
      <c r="K132" s="203"/>
      <c r="L132" s="208"/>
      <c r="M132" s="209"/>
      <c r="N132" s="210"/>
      <c r="O132" s="210"/>
      <c r="P132" s="210"/>
      <c r="Q132" s="210"/>
      <c r="R132" s="210"/>
      <c r="S132" s="210"/>
      <c r="T132" s="211"/>
      <c r="AT132" s="212" t="s">
        <v>132</v>
      </c>
      <c r="AU132" s="212" t="s">
        <v>84</v>
      </c>
      <c r="AV132" s="14" t="s">
        <v>84</v>
      </c>
      <c r="AW132" s="14" t="s">
        <v>34</v>
      </c>
      <c r="AX132" s="14" t="s">
        <v>74</v>
      </c>
      <c r="AY132" s="212" t="s">
        <v>121</v>
      </c>
    </row>
    <row r="133" spans="1:65" s="15" customFormat="1" ht="10.199999999999999">
      <c r="B133" s="213"/>
      <c r="C133" s="214"/>
      <c r="D133" s="193" t="s">
        <v>132</v>
      </c>
      <c r="E133" s="215" t="s">
        <v>19</v>
      </c>
      <c r="F133" s="216" t="s">
        <v>137</v>
      </c>
      <c r="G133" s="214"/>
      <c r="H133" s="217">
        <v>350</v>
      </c>
      <c r="I133" s="218"/>
      <c r="J133" s="214"/>
      <c r="K133" s="214"/>
      <c r="L133" s="219"/>
      <c r="M133" s="220"/>
      <c r="N133" s="221"/>
      <c r="O133" s="221"/>
      <c r="P133" s="221"/>
      <c r="Q133" s="221"/>
      <c r="R133" s="221"/>
      <c r="S133" s="221"/>
      <c r="T133" s="222"/>
      <c r="AT133" s="223" t="s">
        <v>132</v>
      </c>
      <c r="AU133" s="223" t="s">
        <v>84</v>
      </c>
      <c r="AV133" s="15" t="s">
        <v>128</v>
      </c>
      <c r="AW133" s="15" t="s">
        <v>34</v>
      </c>
      <c r="AX133" s="15" t="s">
        <v>79</v>
      </c>
      <c r="AY133" s="223" t="s">
        <v>121</v>
      </c>
    </row>
    <row r="134" spans="1:65" s="12" customFormat="1" ht="22.8" customHeight="1">
      <c r="B134" s="157"/>
      <c r="C134" s="158"/>
      <c r="D134" s="159" t="s">
        <v>73</v>
      </c>
      <c r="E134" s="171" t="s">
        <v>142</v>
      </c>
      <c r="F134" s="171" t="s">
        <v>183</v>
      </c>
      <c r="G134" s="158"/>
      <c r="H134" s="158"/>
      <c r="I134" s="161"/>
      <c r="J134" s="172">
        <f>BK134</f>
        <v>0</v>
      </c>
      <c r="K134" s="158"/>
      <c r="L134" s="163"/>
      <c r="M134" s="164"/>
      <c r="N134" s="165"/>
      <c r="O134" s="165"/>
      <c r="P134" s="166">
        <f>SUM(P135:P150)</f>
        <v>0</v>
      </c>
      <c r="Q134" s="165"/>
      <c r="R134" s="166">
        <f>SUM(R135:R150)</f>
        <v>0</v>
      </c>
      <c r="S134" s="165"/>
      <c r="T134" s="167">
        <f>SUM(T135:T150)</f>
        <v>0</v>
      </c>
      <c r="AR134" s="168" t="s">
        <v>79</v>
      </c>
      <c r="AT134" s="169" t="s">
        <v>73</v>
      </c>
      <c r="AU134" s="169" t="s">
        <v>79</v>
      </c>
      <c r="AY134" s="168" t="s">
        <v>121</v>
      </c>
      <c r="BK134" s="170">
        <f>SUM(BK135:BK150)</f>
        <v>0</v>
      </c>
    </row>
    <row r="135" spans="1:65" s="2" customFormat="1" ht="16.5" customHeight="1">
      <c r="A135" s="34"/>
      <c r="B135" s="35"/>
      <c r="C135" s="173" t="s">
        <v>184</v>
      </c>
      <c r="D135" s="173" t="s">
        <v>123</v>
      </c>
      <c r="E135" s="174" t="s">
        <v>163</v>
      </c>
      <c r="F135" s="175" t="s">
        <v>164</v>
      </c>
      <c r="G135" s="176" t="s">
        <v>157</v>
      </c>
      <c r="H135" s="177">
        <v>14500</v>
      </c>
      <c r="I135" s="178"/>
      <c r="J135" s="179">
        <f>ROUND(I135*H135,2)</f>
        <v>0</v>
      </c>
      <c r="K135" s="175" t="s">
        <v>127</v>
      </c>
      <c r="L135" s="39"/>
      <c r="M135" s="180" t="s">
        <v>19</v>
      </c>
      <c r="N135" s="181" t="s">
        <v>45</v>
      </c>
      <c r="O135" s="64"/>
      <c r="P135" s="182">
        <f>O135*H135</f>
        <v>0</v>
      </c>
      <c r="Q135" s="182">
        <v>0</v>
      </c>
      <c r="R135" s="182">
        <f>Q135*H135</f>
        <v>0</v>
      </c>
      <c r="S135" s="182">
        <v>0</v>
      </c>
      <c r="T135" s="183">
        <f>S135*H135</f>
        <v>0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184" t="s">
        <v>128</v>
      </c>
      <c r="AT135" s="184" t="s">
        <v>123</v>
      </c>
      <c r="AU135" s="184" t="s">
        <v>84</v>
      </c>
      <c r="AY135" s="17" t="s">
        <v>121</v>
      </c>
      <c r="BE135" s="185">
        <f>IF(N135="základní",J135,0)</f>
        <v>0</v>
      </c>
      <c r="BF135" s="185">
        <f>IF(N135="snížená",J135,0)</f>
        <v>0</v>
      </c>
      <c r="BG135" s="185">
        <f>IF(N135="zákl. přenesená",J135,0)</f>
        <v>0</v>
      </c>
      <c r="BH135" s="185">
        <f>IF(N135="sníž. přenesená",J135,0)</f>
        <v>0</v>
      </c>
      <c r="BI135" s="185">
        <f>IF(N135="nulová",J135,0)</f>
        <v>0</v>
      </c>
      <c r="BJ135" s="17" t="s">
        <v>79</v>
      </c>
      <c r="BK135" s="185">
        <f>ROUND(I135*H135,2)</f>
        <v>0</v>
      </c>
      <c r="BL135" s="17" t="s">
        <v>128</v>
      </c>
      <c r="BM135" s="184" t="s">
        <v>185</v>
      </c>
    </row>
    <row r="136" spans="1:65" s="2" customFormat="1" ht="10.199999999999999">
      <c r="A136" s="34"/>
      <c r="B136" s="35"/>
      <c r="C136" s="36"/>
      <c r="D136" s="186" t="s">
        <v>130</v>
      </c>
      <c r="E136" s="36"/>
      <c r="F136" s="187" t="s">
        <v>166</v>
      </c>
      <c r="G136" s="36"/>
      <c r="H136" s="36"/>
      <c r="I136" s="188"/>
      <c r="J136" s="36"/>
      <c r="K136" s="36"/>
      <c r="L136" s="39"/>
      <c r="M136" s="189"/>
      <c r="N136" s="190"/>
      <c r="O136" s="64"/>
      <c r="P136" s="64"/>
      <c r="Q136" s="64"/>
      <c r="R136" s="64"/>
      <c r="S136" s="64"/>
      <c r="T136" s="65"/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T136" s="17" t="s">
        <v>130</v>
      </c>
      <c r="AU136" s="17" t="s">
        <v>84</v>
      </c>
    </row>
    <row r="137" spans="1:65" s="14" customFormat="1" ht="10.199999999999999">
      <c r="B137" s="202"/>
      <c r="C137" s="203"/>
      <c r="D137" s="193" t="s">
        <v>132</v>
      </c>
      <c r="E137" s="204" t="s">
        <v>19</v>
      </c>
      <c r="F137" s="205" t="s">
        <v>186</v>
      </c>
      <c r="G137" s="203"/>
      <c r="H137" s="206">
        <v>14500</v>
      </c>
      <c r="I137" s="207"/>
      <c r="J137" s="203"/>
      <c r="K137" s="203"/>
      <c r="L137" s="208"/>
      <c r="M137" s="209"/>
      <c r="N137" s="210"/>
      <c r="O137" s="210"/>
      <c r="P137" s="210"/>
      <c r="Q137" s="210"/>
      <c r="R137" s="210"/>
      <c r="S137" s="210"/>
      <c r="T137" s="211"/>
      <c r="AT137" s="212" t="s">
        <v>132</v>
      </c>
      <c r="AU137" s="212" t="s">
        <v>84</v>
      </c>
      <c r="AV137" s="14" t="s">
        <v>84</v>
      </c>
      <c r="AW137" s="14" t="s">
        <v>34</v>
      </c>
      <c r="AX137" s="14" t="s">
        <v>74</v>
      </c>
      <c r="AY137" s="212" t="s">
        <v>121</v>
      </c>
    </row>
    <row r="138" spans="1:65" s="15" customFormat="1" ht="10.199999999999999">
      <c r="B138" s="213"/>
      <c r="C138" s="214"/>
      <c r="D138" s="193" t="s">
        <v>132</v>
      </c>
      <c r="E138" s="215" t="s">
        <v>19</v>
      </c>
      <c r="F138" s="216" t="s">
        <v>137</v>
      </c>
      <c r="G138" s="214"/>
      <c r="H138" s="217">
        <v>14500</v>
      </c>
      <c r="I138" s="218"/>
      <c r="J138" s="214"/>
      <c r="K138" s="214"/>
      <c r="L138" s="219"/>
      <c r="M138" s="220"/>
      <c r="N138" s="221"/>
      <c r="O138" s="221"/>
      <c r="P138" s="221"/>
      <c r="Q138" s="221"/>
      <c r="R138" s="221"/>
      <c r="S138" s="221"/>
      <c r="T138" s="222"/>
      <c r="AT138" s="223" t="s">
        <v>132</v>
      </c>
      <c r="AU138" s="223" t="s">
        <v>84</v>
      </c>
      <c r="AV138" s="15" t="s">
        <v>128</v>
      </c>
      <c r="AW138" s="15" t="s">
        <v>34</v>
      </c>
      <c r="AX138" s="15" t="s">
        <v>79</v>
      </c>
      <c r="AY138" s="223" t="s">
        <v>121</v>
      </c>
    </row>
    <row r="139" spans="1:65" s="2" customFormat="1" ht="24.15" customHeight="1">
      <c r="A139" s="34"/>
      <c r="B139" s="35"/>
      <c r="C139" s="173" t="s">
        <v>187</v>
      </c>
      <c r="D139" s="173" t="s">
        <v>123</v>
      </c>
      <c r="E139" s="174" t="s">
        <v>188</v>
      </c>
      <c r="F139" s="175" t="s">
        <v>189</v>
      </c>
      <c r="G139" s="176" t="s">
        <v>157</v>
      </c>
      <c r="H139" s="177">
        <v>14500</v>
      </c>
      <c r="I139" s="178"/>
      <c r="J139" s="179">
        <f>ROUND(I139*H139,2)</f>
        <v>0</v>
      </c>
      <c r="K139" s="175" t="s">
        <v>127</v>
      </c>
      <c r="L139" s="39"/>
      <c r="M139" s="180" t="s">
        <v>19</v>
      </c>
      <c r="N139" s="181" t="s">
        <v>45</v>
      </c>
      <c r="O139" s="64"/>
      <c r="P139" s="182">
        <f>O139*H139</f>
        <v>0</v>
      </c>
      <c r="Q139" s="182">
        <v>0</v>
      </c>
      <c r="R139" s="182">
        <f>Q139*H139</f>
        <v>0</v>
      </c>
      <c r="S139" s="182">
        <v>0</v>
      </c>
      <c r="T139" s="183">
        <f>S139*H139</f>
        <v>0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184" t="s">
        <v>128</v>
      </c>
      <c r="AT139" s="184" t="s">
        <v>123</v>
      </c>
      <c r="AU139" s="184" t="s">
        <v>84</v>
      </c>
      <c r="AY139" s="17" t="s">
        <v>121</v>
      </c>
      <c r="BE139" s="185">
        <f>IF(N139="základní",J139,0)</f>
        <v>0</v>
      </c>
      <c r="BF139" s="185">
        <f>IF(N139="snížená",J139,0)</f>
        <v>0</v>
      </c>
      <c r="BG139" s="185">
        <f>IF(N139="zákl. přenesená",J139,0)</f>
        <v>0</v>
      </c>
      <c r="BH139" s="185">
        <f>IF(N139="sníž. přenesená",J139,0)</f>
        <v>0</v>
      </c>
      <c r="BI139" s="185">
        <f>IF(N139="nulová",J139,0)</f>
        <v>0</v>
      </c>
      <c r="BJ139" s="17" t="s">
        <v>79</v>
      </c>
      <c r="BK139" s="185">
        <f>ROUND(I139*H139,2)</f>
        <v>0</v>
      </c>
      <c r="BL139" s="17" t="s">
        <v>128</v>
      </c>
      <c r="BM139" s="184" t="s">
        <v>190</v>
      </c>
    </row>
    <row r="140" spans="1:65" s="2" customFormat="1" ht="10.199999999999999">
      <c r="A140" s="34"/>
      <c r="B140" s="35"/>
      <c r="C140" s="36"/>
      <c r="D140" s="186" t="s">
        <v>130</v>
      </c>
      <c r="E140" s="36"/>
      <c r="F140" s="187" t="s">
        <v>191</v>
      </c>
      <c r="G140" s="36"/>
      <c r="H140" s="36"/>
      <c r="I140" s="188"/>
      <c r="J140" s="36"/>
      <c r="K140" s="36"/>
      <c r="L140" s="39"/>
      <c r="M140" s="189"/>
      <c r="N140" s="190"/>
      <c r="O140" s="64"/>
      <c r="P140" s="64"/>
      <c r="Q140" s="64"/>
      <c r="R140" s="64"/>
      <c r="S140" s="64"/>
      <c r="T140" s="65"/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T140" s="17" t="s">
        <v>130</v>
      </c>
      <c r="AU140" s="17" t="s">
        <v>84</v>
      </c>
    </row>
    <row r="141" spans="1:65" s="14" customFormat="1" ht="10.199999999999999">
      <c r="B141" s="202"/>
      <c r="C141" s="203"/>
      <c r="D141" s="193" t="s">
        <v>132</v>
      </c>
      <c r="E141" s="204" t="s">
        <v>19</v>
      </c>
      <c r="F141" s="205" t="s">
        <v>192</v>
      </c>
      <c r="G141" s="203"/>
      <c r="H141" s="206">
        <v>14500</v>
      </c>
      <c r="I141" s="207"/>
      <c r="J141" s="203"/>
      <c r="K141" s="203"/>
      <c r="L141" s="208"/>
      <c r="M141" s="209"/>
      <c r="N141" s="210"/>
      <c r="O141" s="210"/>
      <c r="P141" s="210"/>
      <c r="Q141" s="210"/>
      <c r="R141" s="210"/>
      <c r="S141" s="210"/>
      <c r="T141" s="211"/>
      <c r="AT141" s="212" t="s">
        <v>132</v>
      </c>
      <c r="AU141" s="212" t="s">
        <v>84</v>
      </c>
      <c r="AV141" s="14" t="s">
        <v>84</v>
      </c>
      <c r="AW141" s="14" t="s">
        <v>34</v>
      </c>
      <c r="AX141" s="14" t="s">
        <v>74</v>
      </c>
      <c r="AY141" s="212" t="s">
        <v>121</v>
      </c>
    </row>
    <row r="142" spans="1:65" s="15" customFormat="1" ht="10.199999999999999">
      <c r="B142" s="213"/>
      <c r="C142" s="214"/>
      <c r="D142" s="193" t="s">
        <v>132</v>
      </c>
      <c r="E142" s="215" t="s">
        <v>19</v>
      </c>
      <c r="F142" s="216" t="s">
        <v>137</v>
      </c>
      <c r="G142" s="214"/>
      <c r="H142" s="217">
        <v>14500</v>
      </c>
      <c r="I142" s="218"/>
      <c r="J142" s="214"/>
      <c r="K142" s="214"/>
      <c r="L142" s="219"/>
      <c r="M142" s="220"/>
      <c r="N142" s="221"/>
      <c r="O142" s="221"/>
      <c r="P142" s="221"/>
      <c r="Q142" s="221"/>
      <c r="R142" s="221"/>
      <c r="S142" s="221"/>
      <c r="T142" s="222"/>
      <c r="AT142" s="223" t="s">
        <v>132</v>
      </c>
      <c r="AU142" s="223" t="s">
        <v>84</v>
      </c>
      <c r="AV142" s="15" t="s">
        <v>128</v>
      </c>
      <c r="AW142" s="15" t="s">
        <v>34</v>
      </c>
      <c r="AX142" s="15" t="s">
        <v>79</v>
      </c>
      <c r="AY142" s="223" t="s">
        <v>121</v>
      </c>
    </row>
    <row r="143" spans="1:65" s="2" customFormat="1" ht="16.5" customHeight="1">
      <c r="A143" s="34"/>
      <c r="B143" s="35"/>
      <c r="C143" s="173" t="s">
        <v>193</v>
      </c>
      <c r="D143" s="173" t="s">
        <v>123</v>
      </c>
      <c r="E143" s="174" t="s">
        <v>163</v>
      </c>
      <c r="F143" s="175" t="s">
        <v>164</v>
      </c>
      <c r="G143" s="176" t="s">
        <v>157</v>
      </c>
      <c r="H143" s="177">
        <v>14500</v>
      </c>
      <c r="I143" s="178"/>
      <c r="J143" s="179">
        <f>ROUND(I143*H143,2)</f>
        <v>0</v>
      </c>
      <c r="K143" s="175" t="s">
        <v>127</v>
      </c>
      <c r="L143" s="39"/>
      <c r="M143" s="180" t="s">
        <v>19</v>
      </c>
      <c r="N143" s="181" t="s">
        <v>45</v>
      </c>
      <c r="O143" s="64"/>
      <c r="P143" s="182">
        <f>O143*H143</f>
        <v>0</v>
      </c>
      <c r="Q143" s="182">
        <v>0</v>
      </c>
      <c r="R143" s="182">
        <f>Q143*H143</f>
        <v>0</v>
      </c>
      <c r="S143" s="182">
        <v>0</v>
      </c>
      <c r="T143" s="183">
        <f>S143*H143</f>
        <v>0</v>
      </c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R143" s="184" t="s">
        <v>128</v>
      </c>
      <c r="AT143" s="184" t="s">
        <v>123</v>
      </c>
      <c r="AU143" s="184" t="s">
        <v>84</v>
      </c>
      <c r="AY143" s="17" t="s">
        <v>121</v>
      </c>
      <c r="BE143" s="185">
        <f>IF(N143="základní",J143,0)</f>
        <v>0</v>
      </c>
      <c r="BF143" s="185">
        <f>IF(N143="snížená",J143,0)</f>
        <v>0</v>
      </c>
      <c r="BG143" s="185">
        <f>IF(N143="zákl. přenesená",J143,0)</f>
        <v>0</v>
      </c>
      <c r="BH143" s="185">
        <f>IF(N143="sníž. přenesená",J143,0)</f>
        <v>0</v>
      </c>
      <c r="BI143" s="185">
        <f>IF(N143="nulová",J143,0)</f>
        <v>0</v>
      </c>
      <c r="BJ143" s="17" t="s">
        <v>79</v>
      </c>
      <c r="BK143" s="185">
        <f>ROUND(I143*H143,2)</f>
        <v>0</v>
      </c>
      <c r="BL143" s="17" t="s">
        <v>128</v>
      </c>
      <c r="BM143" s="184" t="s">
        <v>194</v>
      </c>
    </row>
    <row r="144" spans="1:65" s="2" customFormat="1" ht="10.199999999999999">
      <c r="A144" s="34"/>
      <c r="B144" s="35"/>
      <c r="C144" s="36"/>
      <c r="D144" s="186" t="s">
        <v>130</v>
      </c>
      <c r="E144" s="36"/>
      <c r="F144" s="187" t="s">
        <v>166</v>
      </c>
      <c r="G144" s="36"/>
      <c r="H144" s="36"/>
      <c r="I144" s="188"/>
      <c r="J144" s="36"/>
      <c r="K144" s="36"/>
      <c r="L144" s="39"/>
      <c r="M144" s="189"/>
      <c r="N144" s="190"/>
      <c r="O144" s="64"/>
      <c r="P144" s="64"/>
      <c r="Q144" s="64"/>
      <c r="R144" s="64"/>
      <c r="S144" s="64"/>
      <c r="T144" s="65"/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T144" s="17" t="s">
        <v>130</v>
      </c>
      <c r="AU144" s="17" t="s">
        <v>84</v>
      </c>
    </row>
    <row r="145" spans="1:65" s="14" customFormat="1" ht="10.199999999999999">
      <c r="B145" s="202"/>
      <c r="C145" s="203"/>
      <c r="D145" s="193" t="s">
        <v>132</v>
      </c>
      <c r="E145" s="204" t="s">
        <v>19</v>
      </c>
      <c r="F145" s="205" t="s">
        <v>192</v>
      </c>
      <c r="G145" s="203"/>
      <c r="H145" s="206">
        <v>14500</v>
      </c>
      <c r="I145" s="207"/>
      <c r="J145" s="203"/>
      <c r="K145" s="203"/>
      <c r="L145" s="208"/>
      <c r="M145" s="209"/>
      <c r="N145" s="210"/>
      <c r="O145" s="210"/>
      <c r="P145" s="210"/>
      <c r="Q145" s="210"/>
      <c r="R145" s="210"/>
      <c r="S145" s="210"/>
      <c r="T145" s="211"/>
      <c r="AT145" s="212" t="s">
        <v>132</v>
      </c>
      <c r="AU145" s="212" t="s">
        <v>84</v>
      </c>
      <c r="AV145" s="14" t="s">
        <v>84</v>
      </c>
      <c r="AW145" s="14" t="s">
        <v>34</v>
      </c>
      <c r="AX145" s="14" t="s">
        <v>74</v>
      </c>
      <c r="AY145" s="212" t="s">
        <v>121</v>
      </c>
    </row>
    <row r="146" spans="1:65" s="15" customFormat="1" ht="10.199999999999999">
      <c r="B146" s="213"/>
      <c r="C146" s="214"/>
      <c r="D146" s="193" t="s">
        <v>132</v>
      </c>
      <c r="E146" s="215" t="s">
        <v>19</v>
      </c>
      <c r="F146" s="216" t="s">
        <v>137</v>
      </c>
      <c r="G146" s="214"/>
      <c r="H146" s="217">
        <v>14500</v>
      </c>
      <c r="I146" s="218"/>
      <c r="J146" s="214"/>
      <c r="K146" s="214"/>
      <c r="L146" s="219"/>
      <c r="M146" s="220"/>
      <c r="N146" s="221"/>
      <c r="O146" s="221"/>
      <c r="P146" s="221"/>
      <c r="Q146" s="221"/>
      <c r="R146" s="221"/>
      <c r="S146" s="221"/>
      <c r="T146" s="222"/>
      <c r="AT146" s="223" t="s">
        <v>132</v>
      </c>
      <c r="AU146" s="223" t="s">
        <v>84</v>
      </c>
      <c r="AV146" s="15" t="s">
        <v>128</v>
      </c>
      <c r="AW146" s="15" t="s">
        <v>34</v>
      </c>
      <c r="AX146" s="15" t="s">
        <v>79</v>
      </c>
      <c r="AY146" s="223" t="s">
        <v>121</v>
      </c>
    </row>
    <row r="147" spans="1:65" s="2" customFormat="1" ht="24.15" customHeight="1">
      <c r="A147" s="34"/>
      <c r="B147" s="35"/>
      <c r="C147" s="173" t="s">
        <v>195</v>
      </c>
      <c r="D147" s="173" t="s">
        <v>123</v>
      </c>
      <c r="E147" s="174" t="s">
        <v>179</v>
      </c>
      <c r="F147" s="175" t="s">
        <v>180</v>
      </c>
      <c r="G147" s="176" t="s">
        <v>157</v>
      </c>
      <c r="H147" s="177">
        <v>14500</v>
      </c>
      <c r="I147" s="178"/>
      <c r="J147" s="179">
        <f>ROUND(I147*H147,2)</f>
        <v>0</v>
      </c>
      <c r="K147" s="175" t="s">
        <v>127</v>
      </c>
      <c r="L147" s="39"/>
      <c r="M147" s="180" t="s">
        <v>19</v>
      </c>
      <c r="N147" s="181" t="s">
        <v>45</v>
      </c>
      <c r="O147" s="64"/>
      <c r="P147" s="182">
        <f>O147*H147</f>
        <v>0</v>
      </c>
      <c r="Q147" s="182">
        <v>0</v>
      </c>
      <c r="R147" s="182">
        <f>Q147*H147</f>
        <v>0</v>
      </c>
      <c r="S147" s="182">
        <v>0</v>
      </c>
      <c r="T147" s="183">
        <f>S147*H147</f>
        <v>0</v>
      </c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R147" s="184" t="s">
        <v>128</v>
      </c>
      <c r="AT147" s="184" t="s">
        <v>123</v>
      </c>
      <c r="AU147" s="184" t="s">
        <v>84</v>
      </c>
      <c r="AY147" s="17" t="s">
        <v>121</v>
      </c>
      <c r="BE147" s="185">
        <f>IF(N147="základní",J147,0)</f>
        <v>0</v>
      </c>
      <c r="BF147" s="185">
        <f>IF(N147="snížená",J147,0)</f>
        <v>0</v>
      </c>
      <c r="BG147" s="185">
        <f>IF(N147="zákl. přenesená",J147,0)</f>
        <v>0</v>
      </c>
      <c r="BH147" s="185">
        <f>IF(N147="sníž. přenesená",J147,0)</f>
        <v>0</v>
      </c>
      <c r="BI147" s="185">
        <f>IF(N147="nulová",J147,0)</f>
        <v>0</v>
      </c>
      <c r="BJ147" s="17" t="s">
        <v>79</v>
      </c>
      <c r="BK147" s="185">
        <f>ROUND(I147*H147,2)</f>
        <v>0</v>
      </c>
      <c r="BL147" s="17" t="s">
        <v>128</v>
      </c>
      <c r="BM147" s="184" t="s">
        <v>196</v>
      </c>
    </row>
    <row r="148" spans="1:65" s="2" customFormat="1" ht="10.199999999999999">
      <c r="A148" s="34"/>
      <c r="B148" s="35"/>
      <c r="C148" s="36"/>
      <c r="D148" s="186" t="s">
        <v>130</v>
      </c>
      <c r="E148" s="36"/>
      <c r="F148" s="187" t="s">
        <v>182</v>
      </c>
      <c r="G148" s="36"/>
      <c r="H148" s="36"/>
      <c r="I148" s="188"/>
      <c r="J148" s="36"/>
      <c r="K148" s="36"/>
      <c r="L148" s="39"/>
      <c r="M148" s="189"/>
      <c r="N148" s="190"/>
      <c r="O148" s="64"/>
      <c r="P148" s="64"/>
      <c r="Q148" s="64"/>
      <c r="R148" s="64"/>
      <c r="S148" s="64"/>
      <c r="T148" s="65"/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T148" s="17" t="s">
        <v>130</v>
      </c>
      <c r="AU148" s="17" t="s">
        <v>84</v>
      </c>
    </row>
    <row r="149" spans="1:65" s="14" customFormat="1" ht="10.199999999999999">
      <c r="B149" s="202"/>
      <c r="C149" s="203"/>
      <c r="D149" s="193" t="s">
        <v>132</v>
      </c>
      <c r="E149" s="204" t="s">
        <v>19</v>
      </c>
      <c r="F149" s="205" t="s">
        <v>192</v>
      </c>
      <c r="G149" s="203"/>
      <c r="H149" s="206">
        <v>14500</v>
      </c>
      <c r="I149" s="207"/>
      <c r="J149" s="203"/>
      <c r="K149" s="203"/>
      <c r="L149" s="208"/>
      <c r="M149" s="209"/>
      <c r="N149" s="210"/>
      <c r="O149" s="210"/>
      <c r="P149" s="210"/>
      <c r="Q149" s="210"/>
      <c r="R149" s="210"/>
      <c r="S149" s="210"/>
      <c r="T149" s="211"/>
      <c r="AT149" s="212" t="s">
        <v>132</v>
      </c>
      <c r="AU149" s="212" t="s">
        <v>84</v>
      </c>
      <c r="AV149" s="14" t="s">
        <v>84</v>
      </c>
      <c r="AW149" s="14" t="s">
        <v>34</v>
      </c>
      <c r="AX149" s="14" t="s">
        <v>74</v>
      </c>
      <c r="AY149" s="212" t="s">
        <v>121</v>
      </c>
    </row>
    <row r="150" spans="1:65" s="15" customFormat="1" ht="10.199999999999999">
      <c r="B150" s="213"/>
      <c r="C150" s="214"/>
      <c r="D150" s="193" t="s">
        <v>132</v>
      </c>
      <c r="E150" s="215" t="s">
        <v>19</v>
      </c>
      <c r="F150" s="216" t="s">
        <v>137</v>
      </c>
      <c r="G150" s="214"/>
      <c r="H150" s="217">
        <v>14500</v>
      </c>
      <c r="I150" s="218"/>
      <c r="J150" s="214"/>
      <c r="K150" s="214"/>
      <c r="L150" s="219"/>
      <c r="M150" s="220"/>
      <c r="N150" s="221"/>
      <c r="O150" s="221"/>
      <c r="P150" s="221"/>
      <c r="Q150" s="221"/>
      <c r="R150" s="221"/>
      <c r="S150" s="221"/>
      <c r="T150" s="222"/>
      <c r="AT150" s="223" t="s">
        <v>132</v>
      </c>
      <c r="AU150" s="223" t="s">
        <v>84</v>
      </c>
      <c r="AV150" s="15" t="s">
        <v>128</v>
      </c>
      <c r="AW150" s="15" t="s">
        <v>34</v>
      </c>
      <c r="AX150" s="15" t="s">
        <v>79</v>
      </c>
      <c r="AY150" s="223" t="s">
        <v>121</v>
      </c>
    </row>
    <row r="151" spans="1:65" s="12" customFormat="1" ht="22.8" customHeight="1">
      <c r="B151" s="157"/>
      <c r="C151" s="158"/>
      <c r="D151" s="159" t="s">
        <v>73</v>
      </c>
      <c r="E151" s="171" t="s">
        <v>128</v>
      </c>
      <c r="F151" s="171" t="s">
        <v>197</v>
      </c>
      <c r="G151" s="158"/>
      <c r="H151" s="158"/>
      <c r="I151" s="161"/>
      <c r="J151" s="172">
        <f>BK151</f>
        <v>0</v>
      </c>
      <c r="K151" s="158"/>
      <c r="L151" s="163"/>
      <c r="M151" s="164"/>
      <c r="N151" s="165"/>
      <c r="O151" s="165"/>
      <c r="P151" s="166">
        <f>SUM(P152:P159)</f>
        <v>0</v>
      </c>
      <c r="Q151" s="165"/>
      <c r="R151" s="166">
        <f>SUM(R152:R159)</f>
        <v>0</v>
      </c>
      <c r="S151" s="165"/>
      <c r="T151" s="167">
        <f>SUM(T152:T159)</f>
        <v>0</v>
      </c>
      <c r="AR151" s="168" t="s">
        <v>79</v>
      </c>
      <c r="AT151" s="169" t="s">
        <v>73</v>
      </c>
      <c r="AU151" s="169" t="s">
        <v>79</v>
      </c>
      <c r="AY151" s="168" t="s">
        <v>121</v>
      </c>
      <c r="BK151" s="170">
        <f>SUM(BK152:BK159)</f>
        <v>0</v>
      </c>
    </row>
    <row r="152" spans="1:65" s="2" customFormat="1" ht="16.5" customHeight="1">
      <c r="A152" s="34"/>
      <c r="B152" s="35"/>
      <c r="C152" s="173" t="s">
        <v>198</v>
      </c>
      <c r="D152" s="173" t="s">
        <v>123</v>
      </c>
      <c r="E152" s="174" t="s">
        <v>163</v>
      </c>
      <c r="F152" s="175" t="s">
        <v>164</v>
      </c>
      <c r="G152" s="176" t="s">
        <v>157</v>
      </c>
      <c r="H152" s="177">
        <v>65</v>
      </c>
      <c r="I152" s="178"/>
      <c r="J152" s="179">
        <f>ROUND(I152*H152,2)</f>
        <v>0</v>
      </c>
      <c r="K152" s="175" t="s">
        <v>127</v>
      </c>
      <c r="L152" s="39"/>
      <c r="M152" s="180" t="s">
        <v>19</v>
      </c>
      <c r="N152" s="181" t="s">
        <v>45</v>
      </c>
      <c r="O152" s="64"/>
      <c r="P152" s="182">
        <f>O152*H152</f>
        <v>0</v>
      </c>
      <c r="Q152" s="182">
        <v>0</v>
      </c>
      <c r="R152" s="182">
        <f>Q152*H152</f>
        <v>0</v>
      </c>
      <c r="S152" s="182">
        <v>0</v>
      </c>
      <c r="T152" s="183">
        <f>S152*H152</f>
        <v>0</v>
      </c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R152" s="184" t="s">
        <v>128</v>
      </c>
      <c r="AT152" s="184" t="s">
        <v>123</v>
      </c>
      <c r="AU152" s="184" t="s">
        <v>84</v>
      </c>
      <c r="AY152" s="17" t="s">
        <v>121</v>
      </c>
      <c r="BE152" s="185">
        <f>IF(N152="základní",J152,0)</f>
        <v>0</v>
      </c>
      <c r="BF152" s="185">
        <f>IF(N152="snížená",J152,0)</f>
        <v>0</v>
      </c>
      <c r="BG152" s="185">
        <f>IF(N152="zákl. přenesená",J152,0)</f>
        <v>0</v>
      </c>
      <c r="BH152" s="185">
        <f>IF(N152="sníž. přenesená",J152,0)</f>
        <v>0</v>
      </c>
      <c r="BI152" s="185">
        <f>IF(N152="nulová",J152,0)</f>
        <v>0</v>
      </c>
      <c r="BJ152" s="17" t="s">
        <v>79</v>
      </c>
      <c r="BK152" s="185">
        <f>ROUND(I152*H152,2)</f>
        <v>0</v>
      </c>
      <c r="BL152" s="17" t="s">
        <v>128</v>
      </c>
      <c r="BM152" s="184" t="s">
        <v>199</v>
      </c>
    </row>
    <row r="153" spans="1:65" s="2" customFormat="1" ht="10.199999999999999">
      <c r="A153" s="34"/>
      <c r="B153" s="35"/>
      <c r="C153" s="36"/>
      <c r="D153" s="186" t="s">
        <v>130</v>
      </c>
      <c r="E153" s="36"/>
      <c r="F153" s="187" t="s">
        <v>166</v>
      </c>
      <c r="G153" s="36"/>
      <c r="H153" s="36"/>
      <c r="I153" s="188"/>
      <c r="J153" s="36"/>
      <c r="K153" s="36"/>
      <c r="L153" s="39"/>
      <c r="M153" s="189"/>
      <c r="N153" s="190"/>
      <c r="O153" s="64"/>
      <c r="P153" s="64"/>
      <c r="Q153" s="64"/>
      <c r="R153" s="64"/>
      <c r="S153" s="64"/>
      <c r="T153" s="65"/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T153" s="17" t="s">
        <v>130</v>
      </c>
      <c r="AU153" s="17" t="s">
        <v>84</v>
      </c>
    </row>
    <row r="154" spans="1:65" s="14" customFormat="1" ht="10.199999999999999">
      <c r="B154" s="202"/>
      <c r="C154" s="203"/>
      <c r="D154" s="193" t="s">
        <v>132</v>
      </c>
      <c r="E154" s="204" t="s">
        <v>19</v>
      </c>
      <c r="F154" s="205" t="s">
        <v>200</v>
      </c>
      <c r="G154" s="203"/>
      <c r="H154" s="206">
        <v>65</v>
      </c>
      <c r="I154" s="207"/>
      <c r="J154" s="203"/>
      <c r="K154" s="203"/>
      <c r="L154" s="208"/>
      <c r="M154" s="209"/>
      <c r="N154" s="210"/>
      <c r="O154" s="210"/>
      <c r="P154" s="210"/>
      <c r="Q154" s="210"/>
      <c r="R154" s="210"/>
      <c r="S154" s="210"/>
      <c r="T154" s="211"/>
      <c r="AT154" s="212" t="s">
        <v>132</v>
      </c>
      <c r="AU154" s="212" t="s">
        <v>84</v>
      </c>
      <c r="AV154" s="14" t="s">
        <v>84</v>
      </c>
      <c r="AW154" s="14" t="s">
        <v>34</v>
      </c>
      <c r="AX154" s="14" t="s">
        <v>74</v>
      </c>
      <c r="AY154" s="212" t="s">
        <v>121</v>
      </c>
    </row>
    <row r="155" spans="1:65" s="15" customFormat="1" ht="10.199999999999999">
      <c r="B155" s="213"/>
      <c r="C155" s="214"/>
      <c r="D155" s="193" t="s">
        <v>132</v>
      </c>
      <c r="E155" s="215" t="s">
        <v>19</v>
      </c>
      <c r="F155" s="216" t="s">
        <v>137</v>
      </c>
      <c r="G155" s="214"/>
      <c r="H155" s="217">
        <v>65</v>
      </c>
      <c r="I155" s="218"/>
      <c r="J155" s="214"/>
      <c r="K155" s="214"/>
      <c r="L155" s="219"/>
      <c r="M155" s="220"/>
      <c r="N155" s="221"/>
      <c r="O155" s="221"/>
      <c r="P155" s="221"/>
      <c r="Q155" s="221"/>
      <c r="R155" s="221"/>
      <c r="S155" s="221"/>
      <c r="T155" s="222"/>
      <c r="AT155" s="223" t="s">
        <v>132</v>
      </c>
      <c r="AU155" s="223" t="s">
        <v>84</v>
      </c>
      <c r="AV155" s="15" t="s">
        <v>128</v>
      </c>
      <c r="AW155" s="15" t="s">
        <v>34</v>
      </c>
      <c r="AX155" s="15" t="s">
        <v>79</v>
      </c>
      <c r="AY155" s="223" t="s">
        <v>121</v>
      </c>
    </row>
    <row r="156" spans="1:65" s="2" customFormat="1" ht="24.15" customHeight="1">
      <c r="A156" s="34"/>
      <c r="B156" s="35"/>
      <c r="C156" s="173" t="s">
        <v>8</v>
      </c>
      <c r="D156" s="173" t="s">
        <v>123</v>
      </c>
      <c r="E156" s="174" t="s">
        <v>179</v>
      </c>
      <c r="F156" s="175" t="s">
        <v>180</v>
      </c>
      <c r="G156" s="176" t="s">
        <v>157</v>
      </c>
      <c r="H156" s="177">
        <v>65</v>
      </c>
      <c r="I156" s="178"/>
      <c r="J156" s="179">
        <f>ROUND(I156*H156,2)</f>
        <v>0</v>
      </c>
      <c r="K156" s="175" t="s">
        <v>127</v>
      </c>
      <c r="L156" s="39"/>
      <c r="M156" s="180" t="s">
        <v>19</v>
      </c>
      <c r="N156" s="181" t="s">
        <v>45</v>
      </c>
      <c r="O156" s="64"/>
      <c r="P156" s="182">
        <f>O156*H156</f>
        <v>0</v>
      </c>
      <c r="Q156" s="182">
        <v>0</v>
      </c>
      <c r="R156" s="182">
        <f>Q156*H156</f>
        <v>0</v>
      </c>
      <c r="S156" s="182">
        <v>0</v>
      </c>
      <c r="T156" s="183">
        <f>S156*H156</f>
        <v>0</v>
      </c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R156" s="184" t="s">
        <v>128</v>
      </c>
      <c r="AT156" s="184" t="s">
        <v>123</v>
      </c>
      <c r="AU156" s="184" t="s">
        <v>84</v>
      </c>
      <c r="AY156" s="17" t="s">
        <v>121</v>
      </c>
      <c r="BE156" s="185">
        <f>IF(N156="základní",J156,0)</f>
        <v>0</v>
      </c>
      <c r="BF156" s="185">
        <f>IF(N156="snížená",J156,0)</f>
        <v>0</v>
      </c>
      <c r="BG156" s="185">
        <f>IF(N156="zákl. přenesená",J156,0)</f>
        <v>0</v>
      </c>
      <c r="BH156" s="185">
        <f>IF(N156="sníž. přenesená",J156,0)</f>
        <v>0</v>
      </c>
      <c r="BI156" s="185">
        <f>IF(N156="nulová",J156,0)</f>
        <v>0</v>
      </c>
      <c r="BJ156" s="17" t="s">
        <v>79</v>
      </c>
      <c r="BK156" s="185">
        <f>ROUND(I156*H156,2)</f>
        <v>0</v>
      </c>
      <c r="BL156" s="17" t="s">
        <v>128</v>
      </c>
      <c r="BM156" s="184" t="s">
        <v>201</v>
      </c>
    </row>
    <row r="157" spans="1:65" s="2" customFormat="1" ht="10.199999999999999">
      <c r="A157" s="34"/>
      <c r="B157" s="35"/>
      <c r="C157" s="36"/>
      <c r="D157" s="186" t="s">
        <v>130</v>
      </c>
      <c r="E157" s="36"/>
      <c r="F157" s="187" t="s">
        <v>182</v>
      </c>
      <c r="G157" s="36"/>
      <c r="H157" s="36"/>
      <c r="I157" s="188"/>
      <c r="J157" s="36"/>
      <c r="K157" s="36"/>
      <c r="L157" s="39"/>
      <c r="M157" s="189"/>
      <c r="N157" s="190"/>
      <c r="O157" s="64"/>
      <c r="P157" s="64"/>
      <c r="Q157" s="64"/>
      <c r="R157" s="64"/>
      <c r="S157" s="64"/>
      <c r="T157" s="65"/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T157" s="17" t="s">
        <v>130</v>
      </c>
      <c r="AU157" s="17" t="s">
        <v>84</v>
      </c>
    </row>
    <row r="158" spans="1:65" s="14" customFormat="1" ht="10.199999999999999">
      <c r="B158" s="202"/>
      <c r="C158" s="203"/>
      <c r="D158" s="193" t="s">
        <v>132</v>
      </c>
      <c r="E158" s="204" t="s">
        <v>19</v>
      </c>
      <c r="F158" s="205" t="s">
        <v>202</v>
      </c>
      <c r="G158" s="203"/>
      <c r="H158" s="206">
        <v>65</v>
      </c>
      <c r="I158" s="207"/>
      <c r="J158" s="203"/>
      <c r="K158" s="203"/>
      <c r="L158" s="208"/>
      <c r="M158" s="209"/>
      <c r="N158" s="210"/>
      <c r="O158" s="210"/>
      <c r="P158" s="210"/>
      <c r="Q158" s="210"/>
      <c r="R158" s="210"/>
      <c r="S158" s="210"/>
      <c r="T158" s="211"/>
      <c r="AT158" s="212" t="s">
        <v>132</v>
      </c>
      <c r="AU158" s="212" t="s">
        <v>84</v>
      </c>
      <c r="AV158" s="14" t="s">
        <v>84</v>
      </c>
      <c r="AW158" s="14" t="s">
        <v>34</v>
      </c>
      <c r="AX158" s="14" t="s">
        <v>74</v>
      </c>
      <c r="AY158" s="212" t="s">
        <v>121</v>
      </c>
    </row>
    <row r="159" spans="1:65" s="15" customFormat="1" ht="10.199999999999999">
      <c r="B159" s="213"/>
      <c r="C159" s="214"/>
      <c r="D159" s="193" t="s">
        <v>132</v>
      </c>
      <c r="E159" s="215" t="s">
        <v>19</v>
      </c>
      <c r="F159" s="216" t="s">
        <v>137</v>
      </c>
      <c r="G159" s="214"/>
      <c r="H159" s="217">
        <v>65</v>
      </c>
      <c r="I159" s="218"/>
      <c r="J159" s="214"/>
      <c r="K159" s="214"/>
      <c r="L159" s="219"/>
      <c r="M159" s="220"/>
      <c r="N159" s="221"/>
      <c r="O159" s="221"/>
      <c r="P159" s="221"/>
      <c r="Q159" s="221"/>
      <c r="R159" s="221"/>
      <c r="S159" s="221"/>
      <c r="T159" s="222"/>
      <c r="AT159" s="223" t="s">
        <v>132</v>
      </c>
      <c r="AU159" s="223" t="s">
        <v>84</v>
      </c>
      <c r="AV159" s="15" t="s">
        <v>128</v>
      </c>
      <c r="AW159" s="15" t="s">
        <v>34</v>
      </c>
      <c r="AX159" s="15" t="s">
        <v>79</v>
      </c>
      <c r="AY159" s="223" t="s">
        <v>121</v>
      </c>
    </row>
    <row r="160" spans="1:65" s="12" customFormat="1" ht="22.8" customHeight="1">
      <c r="B160" s="157"/>
      <c r="C160" s="158"/>
      <c r="D160" s="159" t="s">
        <v>73</v>
      </c>
      <c r="E160" s="171" t="s">
        <v>154</v>
      </c>
      <c r="F160" s="171" t="s">
        <v>203</v>
      </c>
      <c r="G160" s="158"/>
      <c r="H160" s="158"/>
      <c r="I160" s="161"/>
      <c r="J160" s="172">
        <f>BK160</f>
        <v>0</v>
      </c>
      <c r="K160" s="158"/>
      <c r="L160" s="163"/>
      <c r="M160" s="164"/>
      <c r="N160" s="165"/>
      <c r="O160" s="165"/>
      <c r="P160" s="166">
        <f>SUM(P161:P175)</f>
        <v>0</v>
      </c>
      <c r="Q160" s="165"/>
      <c r="R160" s="166">
        <f>SUM(R161:R175)</f>
        <v>805.98</v>
      </c>
      <c r="S160" s="165"/>
      <c r="T160" s="167">
        <f>SUM(T161:T175)</f>
        <v>0</v>
      </c>
      <c r="AR160" s="168" t="s">
        <v>79</v>
      </c>
      <c r="AT160" s="169" t="s">
        <v>73</v>
      </c>
      <c r="AU160" s="169" t="s">
        <v>79</v>
      </c>
      <c r="AY160" s="168" t="s">
        <v>121</v>
      </c>
      <c r="BK160" s="170">
        <f>SUM(BK161:BK175)</f>
        <v>0</v>
      </c>
    </row>
    <row r="161" spans="1:65" s="2" customFormat="1" ht="24.15" customHeight="1">
      <c r="A161" s="34"/>
      <c r="B161" s="35"/>
      <c r="C161" s="173" t="s">
        <v>204</v>
      </c>
      <c r="D161" s="173" t="s">
        <v>123</v>
      </c>
      <c r="E161" s="174" t="s">
        <v>205</v>
      </c>
      <c r="F161" s="175" t="s">
        <v>206</v>
      </c>
      <c r="G161" s="176" t="s">
        <v>157</v>
      </c>
      <c r="H161" s="177">
        <v>70</v>
      </c>
      <c r="I161" s="178"/>
      <c r="J161" s="179">
        <f>ROUND(I161*H161,2)</f>
        <v>0</v>
      </c>
      <c r="K161" s="175" t="s">
        <v>127</v>
      </c>
      <c r="L161" s="39"/>
      <c r="M161" s="180" t="s">
        <v>19</v>
      </c>
      <c r="N161" s="181" t="s">
        <v>45</v>
      </c>
      <c r="O161" s="64"/>
      <c r="P161" s="182">
        <f>O161*H161</f>
        <v>0</v>
      </c>
      <c r="Q161" s="182">
        <v>0.23799999999999999</v>
      </c>
      <c r="R161" s="182">
        <f>Q161*H161</f>
        <v>16.66</v>
      </c>
      <c r="S161" s="182">
        <v>0</v>
      </c>
      <c r="T161" s="183">
        <f>S161*H161</f>
        <v>0</v>
      </c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R161" s="184" t="s">
        <v>128</v>
      </c>
      <c r="AT161" s="184" t="s">
        <v>123</v>
      </c>
      <c r="AU161" s="184" t="s">
        <v>84</v>
      </c>
      <c r="AY161" s="17" t="s">
        <v>121</v>
      </c>
      <c r="BE161" s="185">
        <f>IF(N161="základní",J161,0)</f>
        <v>0</v>
      </c>
      <c r="BF161" s="185">
        <f>IF(N161="snížená",J161,0)</f>
        <v>0</v>
      </c>
      <c r="BG161" s="185">
        <f>IF(N161="zákl. přenesená",J161,0)</f>
        <v>0</v>
      </c>
      <c r="BH161" s="185">
        <f>IF(N161="sníž. přenesená",J161,0)</f>
        <v>0</v>
      </c>
      <c r="BI161" s="185">
        <f>IF(N161="nulová",J161,0)</f>
        <v>0</v>
      </c>
      <c r="BJ161" s="17" t="s">
        <v>79</v>
      </c>
      <c r="BK161" s="185">
        <f>ROUND(I161*H161,2)</f>
        <v>0</v>
      </c>
      <c r="BL161" s="17" t="s">
        <v>128</v>
      </c>
      <c r="BM161" s="184" t="s">
        <v>207</v>
      </c>
    </row>
    <row r="162" spans="1:65" s="2" customFormat="1" ht="10.199999999999999">
      <c r="A162" s="34"/>
      <c r="B162" s="35"/>
      <c r="C162" s="36"/>
      <c r="D162" s="186" t="s">
        <v>130</v>
      </c>
      <c r="E162" s="36"/>
      <c r="F162" s="187" t="s">
        <v>208</v>
      </c>
      <c r="G162" s="36"/>
      <c r="H162" s="36"/>
      <c r="I162" s="188"/>
      <c r="J162" s="36"/>
      <c r="K162" s="36"/>
      <c r="L162" s="39"/>
      <c r="M162" s="189"/>
      <c r="N162" s="190"/>
      <c r="O162" s="64"/>
      <c r="P162" s="64"/>
      <c r="Q162" s="64"/>
      <c r="R162" s="64"/>
      <c r="S162" s="64"/>
      <c r="T162" s="65"/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T162" s="17" t="s">
        <v>130</v>
      </c>
      <c r="AU162" s="17" t="s">
        <v>84</v>
      </c>
    </row>
    <row r="163" spans="1:65" s="2" customFormat="1" ht="19.2">
      <c r="A163" s="34"/>
      <c r="B163" s="35"/>
      <c r="C163" s="36"/>
      <c r="D163" s="193" t="s">
        <v>173</v>
      </c>
      <c r="E163" s="36"/>
      <c r="F163" s="224" t="s">
        <v>209</v>
      </c>
      <c r="G163" s="36"/>
      <c r="H163" s="36"/>
      <c r="I163" s="188"/>
      <c r="J163" s="36"/>
      <c r="K163" s="36"/>
      <c r="L163" s="39"/>
      <c r="M163" s="189"/>
      <c r="N163" s="190"/>
      <c r="O163" s="64"/>
      <c r="P163" s="64"/>
      <c r="Q163" s="64"/>
      <c r="R163" s="64"/>
      <c r="S163" s="64"/>
      <c r="T163" s="65"/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T163" s="17" t="s">
        <v>173</v>
      </c>
      <c r="AU163" s="17" t="s">
        <v>84</v>
      </c>
    </row>
    <row r="164" spans="1:65" s="13" customFormat="1" ht="10.199999999999999">
      <c r="B164" s="191"/>
      <c r="C164" s="192"/>
      <c r="D164" s="193" t="s">
        <v>132</v>
      </c>
      <c r="E164" s="194" t="s">
        <v>19</v>
      </c>
      <c r="F164" s="195" t="s">
        <v>210</v>
      </c>
      <c r="G164" s="192"/>
      <c r="H164" s="194" t="s">
        <v>19</v>
      </c>
      <c r="I164" s="196"/>
      <c r="J164" s="192"/>
      <c r="K164" s="192"/>
      <c r="L164" s="197"/>
      <c r="M164" s="198"/>
      <c r="N164" s="199"/>
      <c r="O164" s="199"/>
      <c r="P164" s="199"/>
      <c r="Q164" s="199"/>
      <c r="R164" s="199"/>
      <c r="S164" s="199"/>
      <c r="T164" s="200"/>
      <c r="AT164" s="201" t="s">
        <v>132</v>
      </c>
      <c r="AU164" s="201" t="s">
        <v>84</v>
      </c>
      <c r="AV164" s="13" t="s">
        <v>79</v>
      </c>
      <c r="AW164" s="13" t="s">
        <v>34</v>
      </c>
      <c r="AX164" s="13" t="s">
        <v>74</v>
      </c>
      <c r="AY164" s="201" t="s">
        <v>121</v>
      </c>
    </row>
    <row r="165" spans="1:65" s="14" customFormat="1" ht="10.199999999999999">
      <c r="B165" s="202"/>
      <c r="C165" s="203"/>
      <c r="D165" s="193" t="s">
        <v>132</v>
      </c>
      <c r="E165" s="204" t="s">
        <v>19</v>
      </c>
      <c r="F165" s="205" t="s">
        <v>211</v>
      </c>
      <c r="G165" s="203"/>
      <c r="H165" s="206">
        <v>70</v>
      </c>
      <c r="I165" s="207"/>
      <c r="J165" s="203"/>
      <c r="K165" s="203"/>
      <c r="L165" s="208"/>
      <c r="M165" s="209"/>
      <c r="N165" s="210"/>
      <c r="O165" s="210"/>
      <c r="P165" s="210"/>
      <c r="Q165" s="210"/>
      <c r="R165" s="210"/>
      <c r="S165" s="210"/>
      <c r="T165" s="211"/>
      <c r="AT165" s="212" t="s">
        <v>132</v>
      </c>
      <c r="AU165" s="212" t="s">
        <v>84</v>
      </c>
      <c r="AV165" s="14" t="s">
        <v>84</v>
      </c>
      <c r="AW165" s="14" t="s">
        <v>34</v>
      </c>
      <c r="AX165" s="14" t="s">
        <v>74</v>
      </c>
      <c r="AY165" s="212" t="s">
        <v>121</v>
      </c>
    </row>
    <row r="166" spans="1:65" s="15" customFormat="1" ht="10.199999999999999">
      <c r="B166" s="213"/>
      <c r="C166" s="214"/>
      <c r="D166" s="193" t="s">
        <v>132</v>
      </c>
      <c r="E166" s="215" t="s">
        <v>19</v>
      </c>
      <c r="F166" s="216" t="s">
        <v>137</v>
      </c>
      <c r="G166" s="214"/>
      <c r="H166" s="217">
        <v>70</v>
      </c>
      <c r="I166" s="218"/>
      <c r="J166" s="214"/>
      <c r="K166" s="214"/>
      <c r="L166" s="219"/>
      <c r="M166" s="220"/>
      <c r="N166" s="221"/>
      <c r="O166" s="221"/>
      <c r="P166" s="221"/>
      <c r="Q166" s="221"/>
      <c r="R166" s="221"/>
      <c r="S166" s="221"/>
      <c r="T166" s="222"/>
      <c r="AT166" s="223" t="s">
        <v>132</v>
      </c>
      <c r="AU166" s="223" t="s">
        <v>84</v>
      </c>
      <c r="AV166" s="15" t="s">
        <v>128</v>
      </c>
      <c r="AW166" s="15" t="s">
        <v>34</v>
      </c>
      <c r="AX166" s="15" t="s">
        <v>79</v>
      </c>
      <c r="AY166" s="223" t="s">
        <v>121</v>
      </c>
    </row>
    <row r="167" spans="1:65" s="2" customFormat="1" ht="24.15" customHeight="1">
      <c r="A167" s="34"/>
      <c r="B167" s="35"/>
      <c r="C167" s="173" t="s">
        <v>212</v>
      </c>
      <c r="D167" s="173" t="s">
        <v>123</v>
      </c>
      <c r="E167" s="174" t="s">
        <v>213</v>
      </c>
      <c r="F167" s="175" t="s">
        <v>214</v>
      </c>
      <c r="G167" s="176" t="s">
        <v>157</v>
      </c>
      <c r="H167" s="177">
        <v>2819</v>
      </c>
      <c r="I167" s="178"/>
      <c r="J167" s="179">
        <f>ROUND(I167*H167,2)</f>
        <v>0</v>
      </c>
      <c r="K167" s="175" t="s">
        <v>127</v>
      </c>
      <c r="L167" s="39"/>
      <c r="M167" s="180" t="s">
        <v>19</v>
      </c>
      <c r="N167" s="181" t="s">
        <v>45</v>
      </c>
      <c r="O167" s="64"/>
      <c r="P167" s="182">
        <f>O167*H167</f>
        <v>0</v>
      </c>
      <c r="Q167" s="182">
        <v>0.28000000000000003</v>
      </c>
      <c r="R167" s="182">
        <f>Q167*H167</f>
        <v>789.32</v>
      </c>
      <c r="S167" s="182">
        <v>0</v>
      </c>
      <c r="T167" s="183">
        <f>S167*H167</f>
        <v>0</v>
      </c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R167" s="184" t="s">
        <v>128</v>
      </c>
      <c r="AT167" s="184" t="s">
        <v>123</v>
      </c>
      <c r="AU167" s="184" t="s">
        <v>84</v>
      </c>
      <c r="AY167" s="17" t="s">
        <v>121</v>
      </c>
      <c r="BE167" s="185">
        <f>IF(N167="základní",J167,0)</f>
        <v>0</v>
      </c>
      <c r="BF167" s="185">
        <f>IF(N167="snížená",J167,0)</f>
        <v>0</v>
      </c>
      <c r="BG167" s="185">
        <f>IF(N167="zákl. přenesená",J167,0)</f>
        <v>0</v>
      </c>
      <c r="BH167" s="185">
        <f>IF(N167="sníž. přenesená",J167,0)</f>
        <v>0</v>
      </c>
      <c r="BI167" s="185">
        <f>IF(N167="nulová",J167,0)</f>
        <v>0</v>
      </c>
      <c r="BJ167" s="17" t="s">
        <v>79</v>
      </c>
      <c r="BK167" s="185">
        <f>ROUND(I167*H167,2)</f>
        <v>0</v>
      </c>
      <c r="BL167" s="17" t="s">
        <v>128</v>
      </c>
      <c r="BM167" s="184" t="s">
        <v>215</v>
      </c>
    </row>
    <row r="168" spans="1:65" s="2" customFormat="1" ht="10.199999999999999">
      <c r="A168" s="34"/>
      <c r="B168" s="35"/>
      <c r="C168" s="36"/>
      <c r="D168" s="186" t="s">
        <v>130</v>
      </c>
      <c r="E168" s="36"/>
      <c r="F168" s="187" t="s">
        <v>216</v>
      </c>
      <c r="G168" s="36"/>
      <c r="H168" s="36"/>
      <c r="I168" s="188"/>
      <c r="J168" s="36"/>
      <c r="K168" s="36"/>
      <c r="L168" s="39"/>
      <c r="M168" s="189"/>
      <c r="N168" s="190"/>
      <c r="O168" s="64"/>
      <c r="P168" s="64"/>
      <c r="Q168" s="64"/>
      <c r="R168" s="64"/>
      <c r="S168" s="64"/>
      <c r="T168" s="65"/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T168" s="17" t="s">
        <v>130</v>
      </c>
      <c r="AU168" s="17" t="s">
        <v>84</v>
      </c>
    </row>
    <row r="169" spans="1:65" s="2" customFormat="1" ht="19.2">
      <c r="A169" s="34"/>
      <c r="B169" s="35"/>
      <c r="C169" s="36"/>
      <c r="D169" s="193" t="s">
        <v>173</v>
      </c>
      <c r="E169" s="36"/>
      <c r="F169" s="224" t="s">
        <v>209</v>
      </c>
      <c r="G169" s="36"/>
      <c r="H169" s="36"/>
      <c r="I169" s="188"/>
      <c r="J169" s="36"/>
      <c r="K169" s="36"/>
      <c r="L169" s="39"/>
      <c r="M169" s="189"/>
      <c r="N169" s="190"/>
      <c r="O169" s="64"/>
      <c r="P169" s="64"/>
      <c r="Q169" s="64"/>
      <c r="R169" s="64"/>
      <c r="S169" s="64"/>
      <c r="T169" s="65"/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T169" s="17" t="s">
        <v>173</v>
      </c>
      <c r="AU169" s="17" t="s">
        <v>84</v>
      </c>
    </row>
    <row r="170" spans="1:65" s="13" customFormat="1" ht="10.199999999999999">
      <c r="B170" s="191"/>
      <c r="C170" s="192"/>
      <c r="D170" s="193" t="s">
        <v>132</v>
      </c>
      <c r="E170" s="194" t="s">
        <v>19</v>
      </c>
      <c r="F170" s="195" t="s">
        <v>210</v>
      </c>
      <c r="G170" s="192"/>
      <c r="H170" s="194" t="s">
        <v>19</v>
      </c>
      <c r="I170" s="196"/>
      <c r="J170" s="192"/>
      <c r="K170" s="192"/>
      <c r="L170" s="197"/>
      <c r="M170" s="198"/>
      <c r="N170" s="199"/>
      <c r="O170" s="199"/>
      <c r="P170" s="199"/>
      <c r="Q170" s="199"/>
      <c r="R170" s="199"/>
      <c r="S170" s="199"/>
      <c r="T170" s="200"/>
      <c r="AT170" s="201" t="s">
        <v>132</v>
      </c>
      <c r="AU170" s="201" t="s">
        <v>84</v>
      </c>
      <c r="AV170" s="13" t="s">
        <v>79</v>
      </c>
      <c r="AW170" s="13" t="s">
        <v>34</v>
      </c>
      <c r="AX170" s="13" t="s">
        <v>74</v>
      </c>
      <c r="AY170" s="201" t="s">
        <v>121</v>
      </c>
    </row>
    <row r="171" spans="1:65" s="14" customFormat="1" ht="10.199999999999999">
      <c r="B171" s="202"/>
      <c r="C171" s="203"/>
      <c r="D171" s="193" t="s">
        <v>132</v>
      </c>
      <c r="E171" s="204" t="s">
        <v>19</v>
      </c>
      <c r="F171" s="205" t="s">
        <v>217</v>
      </c>
      <c r="G171" s="203"/>
      <c r="H171" s="206">
        <v>2800</v>
      </c>
      <c r="I171" s="207"/>
      <c r="J171" s="203"/>
      <c r="K171" s="203"/>
      <c r="L171" s="208"/>
      <c r="M171" s="209"/>
      <c r="N171" s="210"/>
      <c r="O171" s="210"/>
      <c r="P171" s="210"/>
      <c r="Q171" s="210"/>
      <c r="R171" s="210"/>
      <c r="S171" s="210"/>
      <c r="T171" s="211"/>
      <c r="AT171" s="212" t="s">
        <v>132</v>
      </c>
      <c r="AU171" s="212" t="s">
        <v>84</v>
      </c>
      <c r="AV171" s="14" t="s">
        <v>84</v>
      </c>
      <c r="AW171" s="14" t="s">
        <v>34</v>
      </c>
      <c r="AX171" s="14" t="s">
        <v>74</v>
      </c>
      <c r="AY171" s="212" t="s">
        <v>121</v>
      </c>
    </row>
    <row r="172" spans="1:65" s="14" customFormat="1" ht="10.199999999999999">
      <c r="B172" s="202"/>
      <c r="C172" s="203"/>
      <c r="D172" s="193" t="s">
        <v>132</v>
      </c>
      <c r="E172" s="204" t="s">
        <v>19</v>
      </c>
      <c r="F172" s="205" t="s">
        <v>218</v>
      </c>
      <c r="G172" s="203"/>
      <c r="H172" s="206">
        <v>19</v>
      </c>
      <c r="I172" s="207"/>
      <c r="J172" s="203"/>
      <c r="K172" s="203"/>
      <c r="L172" s="208"/>
      <c r="M172" s="209"/>
      <c r="N172" s="210"/>
      <c r="O172" s="210"/>
      <c r="P172" s="210"/>
      <c r="Q172" s="210"/>
      <c r="R172" s="210"/>
      <c r="S172" s="210"/>
      <c r="T172" s="211"/>
      <c r="AT172" s="212" t="s">
        <v>132</v>
      </c>
      <c r="AU172" s="212" t="s">
        <v>84</v>
      </c>
      <c r="AV172" s="14" t="s">
        <v>84</v>
      </c>
      <c r="AW172" s="14" t="s">
        <v>34</v>
      </c>
      <c r="AX172" s="14" t="s">
        <v>74</v>
      </c>
      <c r="AY172" s="212" t="s">
        <v>121</v>
      </c>
    </row>
    <row r="173" spans="1:65" s="15" customFormat="1" ht="10.199999999999999">
      <c r="B173" s="213"/>
      <c r="C173" s="214"/>
      <c r="D173" s="193" t="s">
        <v>132</v>
      </c>
      <c r="E173" s="215" t="s">
        <v>19</v>
      </c>
      <c r="F173" s="216" t="s">
        <v>137</v>
      </c>
      <c r="G173" s="214"/>
      <c r="H173" s="217">
        <v>2819</v>
      </c>
      <c r="I173" s="218"/>
      <c r="J173" s="214"/>
      <c r="K173" s="214"/>
      <c r="L173" s="219"/>
      <c r="M173" s="220"/>
      <c r="N173" s="221"/>
      <c r="O173" s="221"/>
      <c r="P173" s="221"/>
      <c r="Q173" s="221"/>
      <c r="R173" s="221"/>
      <c r="S173" s="221"/>
      <c r="T173" s="222"/>
      <c r="AT173" s="223" t="s">
        <v>132</v>
      </c>
      <c r="AU173" s="223" t="s">
        <v>84</v>
      </c>
      <c r="AV173" s="15" t="s">
        <v>128</v>
      </c>
      <c r="AW173" s="15" t="s">
        <v>34</v>
      </c>
      <c r="AX173" s="15" t="s">
        <v>79</v>
      </c>
      <c r="AY173" s="223" t="s">
        <v>121</v>
      </c>
    </row>
    <row r="174" spans="1:65" s="2" customFormat="1" ht="24.15" customHeight="1">
      <c r="A174" s="34"/>
      <c r="B174" s="35"/>
      <c r="C174" s="173" t="s">
        <v>219</v>
      </c>
      <c r="D174" s="173" t="s">
        <v>123</v>
      </c>
      <c r="E174" s="174" t="s">
        <v>220</v>
      </c>
      <c r="F174" s="175" t="s">
        <v>221</v>
      </c>
      <c r="G174" s="176" t="s">
        <v>150</v>
      </c>
      <c r="H174" s="177">
        <v>805.98</v>
      </c>
      <c r="I174" s="178"/>
      <c r="J174" s="179">
        <f>ROUND(I174*H174,2)</f>
        <v>0</v>
      </c>
      <c r="K174" s="175" t="s">
        <v>127</v>
      </c>
      <c r="L174" s="39"/>
      <c r="M174" s="180" t="s">
        <v>19</v>
      </c>
      <c r="N174" s="181" t="s">
        <v>45</v>
      </c>
      <c r="O174" s="64"/>
      <c r="P174" s="182">
        <f>O174*H174</f>
        <v>0</v>
      </c>
      <c r="Q174" s="182">
        <v>0</v>
      </c>
      <c r="R174" s="182">
        <f>Q174*H174</f>
        <v>0</v>
      </c>
      <c r="S174" s="182">
        <v>0</v>
      </c>
      <c r="T174" s="183">
        <f>S174*H174</f>
        <v>0</v>
      </c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R174" s="184" t="s">
        <v>128</v>
      </c>
      <c r="AT174" s="184" t="s">
        <v>123</v>
      </c>
      <c r="AU174" s="184" t="s">
        <v>84</v>
      </c>
      <c r="AY174" s="17" t="s">
        <v>121</v>
      </c>
      <c r="BE174" s="185">
        <f>IF(N174="základní",J174,0)</f>
        <v>0</v>
      </c>
      <c r="BF174" s="185">
        <f>IF(N174="snížená",J174,0)</f>
        <v>0</v>
      </c>
      <c r="BG174" s="185">
        <f>IF(N174="zákl. přenesená",J174,0)</f>
        <v>0</v>
      </c>
      <c r="BH174" s="185">
        <f>IF(N174="sníž. přenesená",J174,0)</f>
        <v>0</v>
      </c>
      <c r="BI174" s="185">
        <f>IF(N174="nulová",J174,0)</f>
        <v>0</v>
      </c>
      <c r="BJ174" s="17" t="s">
        <v>79</v>
      </c>
      <c r="BK174" s="185">
        <f>ROUND(I174*H174,2)</f>
        <v>0</v>
      </c>
      <c r="BL174" s="17" t="s">
        <v>128</v>
      </c>
      <c r="BM174" s="184" t="s">
        <v>222</v>
      </c>
    </row>
    <row r="175" spans="1:65" s="2" customFormat="1" ht="10.199999999999999">
      <c r="A175" s="34"/>
      <c r="B175" s="35"/>
      <c r="C175" s="36"/>
      <c r="D175" s="186" t="s">
        <v>130</v>
      </c>
      <c r="E175" s="36"/>
      <c r="F175" s="187" t="s">
        <v>223</v>
      </c>
      <c r="G175" s="36"/>
      <c r="H175" s="36"/>
      <c r="I175" s="188"/>
      <c r="J175" s="36"/>
      <c r="K175" s="36"/>
      <c r="L175" s="39"/>
      <c r="M175" s="189"/>
      <c r="N175" s="190"/>
      <c r="O175" s="64"/>
      <c r="P175" s="64"/>
      <c r="Q175" s="64"/>
      <c r="R175" s="64"/>
      <c r="S175" s="64"/>
      <c r="T175" s="65"/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T175" s="17" t="s">
        <v>130</v>
      </c>
      <c r="AU175" s="17" t="s">
        <v>84</v>
      </c>
    </row>
    <row r="176" spans="1:65" s="12" customFormat="1" ht="22.8" customHeight="1">
      <c r="B176" s="157"/>
      <c r="C176" s="158"/>
      <c r="D176" s="159" t="s">
        <v>73</v>
      </c>
      <c r="E176" s="171" t="s">
        <v>162</v>
      </c>
      <c r="F176" s="171" t="s">
        <v>224</v>
      </c>
      <c r="G176" s="158"/>
      <c r="H176" s="158"/>
      <c r="I176" s="161"/>
      <c r="J176" s="172">
        <f>BK176</f>
        <v>0</v>
      </c>
      <c r="K176" s="158"/>
      <c r="L176" s="163"/>
      <c r="M176" s="164"/>
      <c r="N176" s="165"/>
      <c r="O176" s="165"/>
      <c r="P176" s="166">
        <f>SUM(P177:P185)</f>
        <v>0</v>
      </c>
      <c r="Q176" s="165"/>
      <c r="R176" s="166">
        <f>SUM(R177:R185)</f>
        <v>0</v>
      </c>
      <c r="S176" s="165"/>
      <c r="T176" s="167">
        <f>SUM(T177:T185)</f>
        <v>0</v>
      </c>
      <c r="AR176" s="168" t="s">
        <v>79</v>
      </c>
      <c r="AT176" s="169" t="s">
        <v>73</v>
      </c>
      <c r="AU176" s="169" t="s">
        <v>79</v>
      </c>
      <c r="AY176" s="168" t="s">
        <v>121</v>
      </c>
      <c r="BK176" s="170">
        <f>SUM(BK177:BK185)</f>
        <v>0</v>
      </c>
    </row>
    <row r="177" spans="1:65" s="2" customFormat="1" ht="24.15" customHeight="1">
      <c r="A177" s="34"/>
      <c r="B177" s="35"/>
      <c r="C177" s="173" t="s">
        <v>225</v>
      </c>
      <c r="D177" s="173" t="s">
        <v>123</v>
      </c>
      <c r="E177" s="174" t="s">
        <v>226</v>
      </c>
      <c r="F177" s="175" t="s">
        <v>227</v>
      </c>
      <c r="G177" s="176" t="s">
        <v>157</v>
      </c>
      <c r="H177" s="177">
        <v>173</v>
      </c>
      <c r="I177" s="178"/>
      <c r="J177" s="179">
        <f>ROUND(I177*H177,2)</f>
        <v>0</v>
      </c>
      <c r="K177" s="175" t="s">
        <v>19</v>
      </c>
      <c r="L177" s="39"/>
      <c r="M177" s="180" t="s">
        <v>19</v>
      </c>
      <c r="N177" s="181" t="s">
        <v>45</v>
      </c>
      <c r="O177" s="64"/>
      <c r="P177" s="182">
        <f>O177*H177</f>
        <v>0</v>
      </c>
      <c r="Q177" s="182">
        <v>0</v>
      </c>
      <c r="R177" s="182">
        <f>Q177*H177</f>
        <v>0</v>
      </c>
      <c r="S177" s="182">
        <v>0</v>
      </c>
      <c r="T177" s="183">
        <f>S177*H177</f>
        <v>0</v>
      </c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R177" s="184" t="s">
        <v>128</v>
      </c>
      <c r="AT177" s="184" t="s">
        <v>123</v>
      </c>
      <c r="AU177" s="184" t="s">
        <v>84</v>
      </c>
      <c r="AY177" s="17" t="s">
        <v>121</v>
      </c>
      <c r="BE177" s="185">
        <f>IF(N177="základní",J177,0)</f>
        <v>0</v>
      </c>
      <c r="BF177" s="185">
        <f>IF(N177="snížená",J177,0)</f>
        <v>0</v>
      </c>
      <c r="BG177" s="185">
        <f>IF(N177="zákl. přenesená",J177,0)</f>
        <v>0</v>
      </c>
      <c r="BH177" s="185">
        <f>IF(N177="sníž. přenesená",J177,0)</f>
        <v>0</v>
      </c>
      <c r="BI177" s="185">
        <f>IF(N177="nulová",J177,0)</f>
        <v>0</v>
      </c>
      <c r="BJ177" s="17" t="s">
        <v>79</v>
      </c>
      <c r="BK177" s="185">
        <f>ROUND(I177*H177,2)</f>
        <v>0</v>
      </c>
      <c r="BL177" s="17" t="s">
        <v>128</v>
      </c>
      <c r="BM177" s="184" t="s">
        <v>228</v>
      </c>
    </row>
    <row r="178" spans="1:65" s="2" customFormat="1" ht="19.2">
      <c r="A178" s="34"/>
      <c r="B178" s="35"/>
      <c r="C178" s="36"/>
      <c r="D178" s="193" t="s">
        <v>173</v>
      </c>
      <c r="E178" s="36"/>
      <c r="F178" s="224" t="s">
        <v>209</v>
      </c>
      <c r="G178" s="36"/>
      <c r="H178" s="36"/>
      <c r="I178" s="188"/>
      <c r="J178" s="36"/>
      <c r="K178" s="36"/>
      <c r="L178" s="39"/>
      <c r="M178" s="189"/>
      <c r="N178" s="190"/>
      <c r="O178" s="64"/>
      <c r="P178" s="64"/>
      <c r="Q178" s="64"/>
      <c r="R178" s="64"/>
      <c r="S178" s="64"/>
      <c r="T178" s="65"/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T178" s="17" t="s">
        <v>173</v>
      </c>
      <c r="AU178" s="17" t="s">
        <v>84</v>
      </c>
    </row>
    <row r="179" spans="1:65" s="14" customFormat="1" ht="10.199999999999999">
      <c r="B179" s="202"/>
      <c r="C179" s="203"/>
      <c r="D179" s="193" t="s">
        <v>132</v>
      </c>
      <c r="E179" s="204" t="s">
        <v>19</v>
      </c>
      <c r="F179" s="205" t="s">
        <v>229</v>
      </c>
      <c r="G179" s="203"/>
      <c r="H179" s="206">
        <v>173</v>
      </c>
      <c r="I179" s="207"/>
      <c r="J179" s="203"/>
      <c r="K179" s="203"/>
      <c r="L179" s="208"/>
      <c r="M179" s="209"/>
      <c r="N179" s="210"/>
      <c r="O179" s="210"/>
      <c r="P179" s="210"/>
      <c r="Q179" s="210"/>
      <c r="R179" s="210"/>
      <c r="S179" s="210"/>
      <c r="T179" s="211"/>
      <c r="AT179" s="212" t="s">
        <v>132</v>
      </c>
      <c r="AU179" s="212" t="s">
        <v>84</v>
      </c>
      <c r="AV179" s="14" t="s">
        <v>84</v>
      </c>
      <c r="AW179" s="14" t="s">
        <v>34</v>
      </c>
      <c r="AX179" s="14" t="s">
        <v>74</v>
      </c>
      <c r="AY179" s="212" t="s">
        <v>121</v>
      </c>
    </row>
    <row r="180" spans="1:65" s="15" customFormat="1" ht="10.199999999999999">
      <c r="B180" s="213"/>
      <c r="C180" s="214"/>
      <c r="D180" s="193" t="s">
        <v>132</v>
      </c>
      <c r="E180" s="215" t="s">
        <v>19</v>
      </c>
      <c r="F180" s="216" t="s">
        <v>137</v>
      </c>
      <c r="G180" s="214"/>
      <c r="H180" s="217">
        <v>173</v>
      </c>
      <c r="I180" s="218"/>
      <c r="J180" s="214"/>
      <c r="K180" s="214"/>
      <c r="L180" s="219"/>
      <c r="M180" s="220"/>
      <c r="N180" s="221"/>
      <c r="O180" s="221"/>
      <c r="P180" s="221"/>
      <c r="Q180" s="221"/>
      <c r="R180" s="221"/>
      <c r="S180" s="221"/>
      <c r="T180" s="222"/>
      <c r="AT180" s="223" t="s">
        <v>132</v>
      </c>
      <c r="AU180" s="223" t="s">
        <v>84</v>
      </c>
      <c r="AV180" s="15" t="s">
        <v>128</v>
      </c>
      <c r="AW180" s="15" t="s">
        <v>34</v>
      </c>
      <c r="AX180" s="15" t="s">
        <v>79</v>
      </c>
      <c r="AY180" s="223" t="s">
        <v>121</v>
      </c>
    </row>
    <row r="181" spans="1:65" s="2" customFormat="1" ht="24.15" customHeight="1">
      <c r="A181" s="34"/>
      <c r="B181" s="35"/>
      <c r="C181" s="173" t="s">
        <v>230</v>
      </c>
      <c r="D181" s="173" t="s">
        <v>123</v>
      </c>
      <c r="E181" s="174" t="s">
        <v>231</v>
      </c>
      <c r="F181" s="175" t="s">
        <v>232</v>
      </c>
      <c r="G181" s="176" t="s">
        <v>157</v>
      </c>
      <c r="H181" s="177">
        <v>173</v>
      </c>
      <c r="I181" s="178"/>
      <c r="J181" s="179">
        <f>ROUND(I181*H181,2)</f>
        <v>0</v>
      </c>
      <c r="K181" s="175" t="s">
        <v>127</v>
      </c>
      <c r="L181" s="39"/>
      <c r="M181" s="180" t="s">
        <v>19</v>
      </c>
      <c r="N181" s="181" t="s">
        <v>45</v>
      </c>
      <c r="O181" s="64"/>
      <c r="P181" s="182">
        <f>O181*H181</f>
        <v>0</v>
      </c>
      <c r="Q181" s="182">
        <v>0</v>
      </c>
      <c r="R181" s="182">
        <f>Q181*H181</f>
        <v>0</v>
      </c>
      <c r="S181" s="182">
        <v>0</v>
      </c>
      <c r="T181" s="183">
        <f>S181*H181</f>
        <v>0</v>
      </c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R181" s="184" t="s">
        <v>128</v>
      </c>
      <c r="AT181" s="184" t="s">
        <v>123</v>
      </c>
      <c r="AU181" s="184" t="s">
        <v>84</v>
      </c>
      <c r="AY181" s="17" t="s">
        <v>121</v>
      </c>
      <c r="BE181" s="185">
        <f>IF(N181="základní",J181,0)</f>
        <v>0</v>
      </c>
      <c r="BF181" s="185">
        <f>IF(N181="snížená",J181,0)</f>
        <v>0</v>
      </c>
      <c r="BG181" s="185">
        <f>IF(N181="zákl. přenesená",J181,0)</f>
        <v>0</v>
      </c>
      <c r="BH181" s="185">
        <f>IF(N181="sníž. přenesená",J181,0)</f>
        <v>0</v>
      </c>
      <c r="BI181" s="185">
        <f>IF(N181="nulová",J181,0)</f>
        <v>0</v>
      </c>
      <c r="BJ181" s="17" t="s">
        <v>79</v>
      </c>
      <c r="BK181" s="185">
        <f>ROUND(I181*H181,2)</f>
        <v>0</v>
      </c>
      <c r="BL181" s="17" t="s">
        <v>128</v>
      </c>
      <c r="BM181" s="184" t="s">
        <v>233</v>
      </c>
    </row>
    <row r="182" spans="1:65" s="2" customFormat="1" ht="10.199999999999999">
      <c r="A182" s="34"/>
      <c r="B182" s="35"/>
      <c r="C182" s="36"/>
      <c r="D182" s="186" t="s">
        <v>130</v>
      </c>
      <c r="E182" s="36"/>
      <c r="F182" s="187" t="s">
        <v>234</v>
      </c>
      <c r="G182" s="36"/>
      <c r="H182" s="36"/>
      <c r="I182" s="188"/>
      <c r="J182" s="36"/>
      <c r="K182" s="36"/>
      <c r="L182" s="39"/>
      <c r="M182" s="189"/>
      <c r="N182" s="190"/>
      <c r="O182" s="64"/>
      <c r="P182" s="64"/>
      <c r="Q182" s="64"/>
      <c r="R182" s="64"/>
      <c r="S182" s="64"/>
      <c r="T182" s="65"/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T182" s="17" t="s">
        <v>130</v>
      </c>
      <c r="AU182" s="17" t="s">
        <v>84</v>
      </c>
    </row>
    <row r="183" spans="1:65" s="2" customFormat="1" ht="19.2">
      <c r="A183" s="34"/>
      <c r="B183" s="35"/>
      <c r="C183" s="36"/>
      <c r="D183" s="193" t="s">
        <v>173</v>
      </c>
      <c r="E183" s="36"/>
      <c r="F183" s="224" t="s">
        <v>209</v>
      </c>
      <c r="G183" s="36"/>
      <c r="H183" s="36"/>
      <c r="I183" s="188"/>
      <c r="J183" s="36"/>
      <c r="K183" s="36"/>
      <c r="L183" s="39"/>
      <c r="M183" s="189"/>
      <c r="N183" s="190"/>
      <c r="O183" s="64"/>
      <c r="P183" s="64"/>
      <c r="Q183" s="64"/>
      <c r="R183" s="64"/>
      <c r="S183" s="64"/>
      <c r="T183" s="65"/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T183" s="17" t="s">
        <v>173</v>
      </c>
      <c r="AU183" s="17" t="s">
        <v>84</v>
      </c>
    </row>
    <row r="184" spans="1:65" s="14" customFormat="1" ht="10.199999999999999">
      <c r="B184" s="202"/>
      <c r="C184" s="203"/>
      <c r="D184" s="193" t="s">
        <v>132</v>
      </c>
      <c r="E184" s="204" t="s">
        <v>19</v>
      </c>
      <c r="F184" s="205" t="s">
        <v>229</v>
      </c>
      <c r="G184" s="203"/>
      <c r="H184" s="206">
        <v>173</v>
      </c>
      <c r="I184" s="207"/>
      <c r="J184" s="203"/>
      <c r="K184" s="203"/>
      <c r="L184" s="208"/>
      <c r="M184" s="209"/>
      <c r="N184" s="210"/>
      <c r="O184" s="210"/>
      <c r="P184" s="210"/>
      <c r="Q184" s="210"/>
      <c r="R184" s="210"/>
      <c r="S184" s="210"/>
      <c r="T184" s="211"/>
      <c r="AT184" s="212" t="s">
        <v>132</v>
      </c>
      <c r="AU184" s="212" t="s">
        <v>84</v>
      </c>
      <c r="AV184" s="14" t="s">
        <v>84</v>
      </c>
      <c r="AW184" s="14" t="s">
        <v>34</v>
      </c>
      <c r="AX184" s="14" t="s">
        <v>74</v>
      </c>
      <c r="AY184" s="212" t="s">
        <v>121</v>
      </c>
    </row>
    <row r="185" spans="1:65" s="15" customFormat="1" ht="10.199999999999999">
      <c r="B185" s="213"/>
      <c r="C185" s="214"/>
      <c r="D185" s="193" t="s">
        <v>132</v>
      </c>
      <c r="E185" s="215" t="s">
        <v>19</v>
      </c>
      <c r="F185" s="216" t="s">
        <v>137</v>
      </c>
      <c r="G185" s="214"/>
      <c r="H185" s="217">
        <v>173</v>
      </c>
      <c r="I185" s="218"/>
      <c r="J185" s="214"/>
      <c r="K185" s="214"/>
      <c r="L185" s="219"/>
      <c r="M185" s="220"/>
      <c r="N185" s="221"/>
      <c r="O185" s="221"/>
      <c r="P185" s="221"/>
      <c r="Q185" s="221"/>
      <c r="R185" s="221"/>
      <c r="S185" s="221"/>
      <c r="T185" s="222"/>
      <c r="AT185" s="223" t="s">
        <v>132</v>
      </c>
      <c r="AU185" s="223" t="s">
        <v>84</v>
      </c>
      <c r="AV185" s="15" t="s">
        <v>128</v>
      </c>
      <c r="AW185" s="15" t="s">
        <v>34</v>
      </c>
      <c r="AX185" s="15" t="s">
        <v>79</v>
      </c>
      <c r="AY185" s="223" t="s">
        <v>121</v>
      </c>
    </row>
    <row r="186" spans="1:65" s="12" customFormat="1" ht="22.8" customHeight="1">
      <c r="B186" s="157"/>
      <c r="C186" s="158"/>
      <c r="D186" s="159" t="s">
        <v>73</v>
      </c>
      <c r="E186" s="171" t="s">
        <v>168</v>
      </c>
      <c r="F186" s="171" t="s">
        <v>235</v>
      </c>
      <c r="G186" s="158"/>
      <c r="H186" s="158"/>
      <c r="I186" s="161"/>
      <c r="J186" s="172">
        <f>BK186</f>
        <v>0</v>
      </c>
      <c r="K186" s="158"/>
      <c r="L186" s="163"/>
      <c r="M186" s="164"/>
      <c r="N186" s="165"/>
      <c r="O186" s="165"/>
      <c r="P186" s="166">
        <f>SUM(P187:P207)</f>
        <v>0</v>
      </c>
      <c r="Q186" s="165"/>
      <c r="R186" s="166">
        <f>SUM(R187:R207)</f>
        <v>0</v>
      </c>
      <c r="S186" s="165"/>
      <c r="T186" s="167">
        <f>SUM(T187:T207)</f>
        <v>0</v>
      </c>
      <c r="AR186" s="168" t="s">
        <v>79</v>
      </c>
      <c r="AT186" s="169" t="s">
        <v>73</v>
      </c>
      <c r="AU186" s="169" t="s">
        <v>79</v>
      </c>
      <c r="AY186" s="168" t="s">
        <v>121</v>
      </c>
      <c r="BK186" s="170">
        <f>SUM(BK187:BK207)</f>
        <v>0</v>
      </c>
    </row>
    <row r="187" spans="1:65" s="2" customFormat="1" ht="21.75" customHeight="1">
      <c r="A187" s="34"/>
      <c r="B187" s="35"/>
      <c r="C187" s="173" t="s">
        <v>7</v>
      </c>
      <c r="D187" s="173" t="s">
        <v>123</v>
      </c>
      <c r="E187" s="174" t="s">
        <v>236</v>
      </c>
      <c r="F187" s="175" t="s">
        <v>237</v>
      </c>
      <c r="G187" s="176" t="s">
        <v>157</v>
      </c>
      <c r="H187" s="177">
        <v>95</v>
      </c>
      <c r="I187" s="178"/>
      <c r="J187" s="179">
        <f>ROUND(I187*H187,2)</f>
        <v>0</v>
      </c>
      <c r="K187" s="175" t="s">
        <v>127</v>
      </c>
      <c r="L187" s="39"/>
      <c r="M187" s="180" t="s">
        <v>19</v>
      </c>
      <c r="N187" s="181" t="s">
        <v>45</v>
      </c>
      <c r="O187" s="64"/>
      <c r="P187" s="182">
        <f>O187*H187</f>
        <v>0</v>
      </c>
      <c r="Q187" s="182">
        <v>0</v>
      </c>
      <c r="R187" s="182">
        <f>Q187*H187</f>
        <v>0</v>
      </c>
      <c r="S187" s="182">
        <v>0</v>
      </c>
      <c r="T187" s="183">
        <f>S187*H187</f>
        <v>0</v>
      </c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R187" s="184" t="s">
        <v>128</v>
      </c>
      <c r="AT187" s="184" t="s">
        <v>123</v>
      </c>
      <c r="AU187" s="184" t="s">
        <v>84</v>
      </c>
      <c r="AY187" s="17" t="s">
        <v>121</v>
      </c>
      <c r="BE187" s="185">
        <f>IF(N187="základní",J187,0)</f>
        <v>0</v>
      </c>
      <c r="BF187" s="185">
        <f>IF(N187="snížená",J187,0)</f>
        <v>0</v>
      </c>
      <c r="BG187" s="185">
        <f>IF(N187="zákl. přenesená",J187,0)</f>
        <v>0</v>
      </c>
      <c r="BH187" s="185">
        <f>IF(N187="sníž. přenesená",J187,0)</f>
        <v>0</v>
      </c>
      <c r="BI187" s="185">
        <f>IF(N187="nulová",J187,0)</f>
        <v>0</v>
      </c>
      <c r="BJ187" s="17" t="s">
        <v>79</v>
      </c>
      <c r="BK187" s="185">
        <f>ROUND(I187*H187,2)</f>
        <v>0</v>
      </c>
      <c r="BL187" s="17" t="s">
        <v>128</v>
      </c>
      <c r="BM187" s="184" t="s">
        <v>238</v>
      </c>
    </row>
    <row r="188" spans="1:65" s="2" customFormat="1" ht="10.199999999999999">
      <c r="A188" s="34"/>
      <c r="B188" s="35"/>
      <c r="C188" s="36"/>
      <c r="D188" s="186" t="s">
        <v>130</v>
      </c>
      <c r="E188" s="36"/>
      <c r="F188" s="187" t="s">
        <v>239</v>
      </c>
      <c r="G188" s="36"/>
      <c r="H188" s="36"/>
      <c r="I188" s="188"/>
      <c r="J188" s="36"/>
      <c r="K188" s="36"/>
      <c r="L188" s="39"/>
      <c r="M188" s="189"/>
      <c r="N188" s="190"/>
      <c r="O188" s="64"/>
      <c r="P188" s="64"/>
      <c r="Q188" s="64"/>
      <c r="R188" s="64"/>
      <c r="S188" s="64"/>
      <c r="T188" s="65"/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T188" s="17" t="s">
        <v>130</v>
      </c>
      <c r="AU188" s="17" t="s">
        <v>84</v>
      </c>
    </row>
    <row r="189" spans="1:65" s="2" customFormat="1" ht="19.2">
      <c r="A189" s="34"/>
      <c r="B189" s="35"/>
      <c r="C189" s="36"/>
      <c r="D189" s="193" t="s">
        <v>173</v>
      </c>
      <c r="E189" s="36"/>
      <c r="F189" s="224" t="s">
        <v>240</v>
      </c>
      <c r="G189" s="36"/>
      <c r="H189" s="36"/>
      <c r="I189" s="188"/>
      <c r="J189" s="36"/>
      <c r="K189" s="36"/>
      <c r="L189" s="39"/>
      <c r="M189" s="189"/>
      <c r="N189" s="190"/>
      <c r="O189" s="64"/>
      <c r="P189" s="64"/>
      <c r="Q189" s="64"/>
      <c r="R189" s="64"/>
      <c r="S189" s="64"/>
      <c r="T189" s="65"/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T189" s="17" t="s">
        <v>173</v>
      </c>
      <c r="AU189" s="17" t="s">
        <v>84</v>
      </c>
    </row>
    <row r="190" spans="1:65" s="14" customFormat="1" ht="10.199999999999999">
      <c r="B190" s="202"/>
      <c r="C190" s="203"/>
      <c r="D190" s="193" t="s">
        <v>132</v>
      </c>
      <c r="E190" s="204" t="s">
        <v>19</v>
      </c>
      <c r="F190" s="205" t="s">
        <v>241</v>
      </c>
      <c r="G190" s="203"/>
      <c r="H190" s="206">
        <v>95</v>
      </c>
      <c r="I190" s="207"/>
      <c r="J190" s="203"/>
      <c r="K190" s="203"/>
      <c r="L190" s="208"/>
      <c r="M190" s="209"/>
      <c r="N190" s="210"/>
      <c r="O190" s="210"/>
      <c r="P190" s="210"/>
      <c r="Q190" s="210"/>
      <c r="R190" s="210"/>
      <c r="S190" s="210"/>
      <c r="T190" s="211"/>
      <c r="AT190" s="212" t="s">
        <v>132</v>
      </c>
      <c r="AU190" s="212" t="s">
        <v>84</v>
      </c>
      <c r="AV190" s="14" t="s">
        <v>84</v>
      </c>
      <c r="AW190" s="14" t="s">
        <v>34</v>
      </c>
      <c r="AX190" s="14" t="s">
        <v>74</v>
      </c>
      <c r="AY190" s="212" t="s">
        <v>121</v>
      </c>
    </row>
    <row r="191" spans="1:65" s="15" customFormat="1" ht="10.199999999999999">
      <c r="B191" s="213"/>
      <c r="C191" s="214"/>
      <c r="D191" s="193" t="s">
        <v>132</v>
      </c>
      <c r="E191" s="215" t="s">
        <v>19</v>
      </c>
      <c r="F191" s="216" t="s">
        <v>137</v>
      </c>
      <c r="G191" s="214"/>
      <c r="H191" s="217">
        <v>95</v>
      </c>
      <c r="I191" s="218"/>
      <c r="J191" s="214"/>
      <c r="K191" s="214"/>
      <c r="L191" s="219"/>
      <c r="M191" s="220"/>
      <c r="N191" s="221"/>
      <c r="O191" s="221"/>
      <c r="P191" s="221"/>
      <c r="Q191" s="221"/>
      <c r="R191" s="221"/>
      <c r="S191" s="221"/>
      <c r="T191" s="222"/>
      <c r="AT191" s="223" t="s">
        <v>132</v>
      </c>
      <c r="AU191" s="223" t="s">
        <v>84</v>
      </c>
      <c r="AV191" s="15" t="s">
        <v>128</v>
      </c>
      <c r="AW191" s="15" t="s">
        <v>34</v>
      </c>
      <c r="AX191" s="15" t="s">
        <v>79</v>
      </c>
      <c r="AY191" s="223" t="s">
        <v>121</v>
      </c>
    </row>
    <row r="192" spans="1:65" s="2" customFormat="1" ht="16.5" customHeight="1">
      <c r="A192" s="34"/>
      <c r="B192" s="35"/>
      <c r="C192" s="173" t="s">
        <v>242</v>
      </c>
      <c r="D192" s="173" t="s">
        <v>123</v>
      </c>
      <c r="E192" s="174" t="s">
        <v>163</v>
      </c>
      <c r="F192" s="175" t="s">
        <v>164</v>
      </c>
      <c r="G192" s="176" t="s">
        <v>157</v>
      </c>
      <c r="H192" s="177">
        <v>95</v>
      </c>
      <c r="I192" s="178"/>
      <c r="J192" s="179">
        <f>ROUND(I192*H192,2)</f>
        <v>0</v>
      </c>
      <c r="K192" s="175" t="s">
        <v>127</v>
      </c>
      <c r="L192" s="39"/>
      <c r="M192" s="180" t="s">
        <v>19</v>
      </c>
      <c r="N192" s="181" t="s">
        <v>45</v>
      </c>
      <c r="O192" s="64"/>
      <c r="P192" s="182">
        <f>O192*H192</f>
        <v>0</v>
      </c>
      <c r="Q192" s="182">
        <v>0</v>
      </c>
      <c r="R192" s="182">
        <f>Q192*H192</f>
        <v>0</v>
      </c>
      <c r="S192" s="182">
        <v>0</v>
      </c>
      <c r="T192" s="183">
        <f>S192*H192</f>
        <v>0</v>
      </c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R192" s="184" t="s">
        <v>128</v>
      </c>
      <c r="AT192" s="184" t="s">
        <v>123</v>
      </c>
      <c r="AU192" s="184" t="s">
        <v>84</v>
      </c>
      <c r="AY192" s="17" t="s">
        <v>121</v>
      </c>
      <c r="BE192" s="185">
        <f>IF(N192="základní",J192,0)</f>
        <v>0</v>
      </c>
      <c r="BF192" s="185">
        <f>IF(N192="snížená",J192,0)</f>
        <v>0</v>
      </c>
      <c r="BG192" s="185">
        <f>IF(N192="zákl. přenesená",J192,0)</f>
        <v>0</v>
      </c>
      <c r="BH192" s="185">
        <f>IF(N192="sníž. přenesená",J192,0)</f>
        <v>0</v>
      </c>
      <c r="BI192" s="185">
        <f>IF(N192="nulová",J192,0)</f>
        <v>0</v>
      </c>
      <c r="BJ192" s="17" t="s">
        <v>79</v>
      </c>
      <c r="BK192" s="185">
        <f>ROUND(I192*H192,2)</f>
        <v>0</v>
      </c>
      <c r="BL192" s="17" t="s">
        <v>128</v>
      </c>
      <c r="BM192" s="184" t="s">
        <v>243</v>
      </c>
    </row>
    <row r="193" spans="1:65" s="2" customFormat="1" ht="10.199999999999999">
      <c r="A193" s="34"/>
      <c r="B193" s="35"/>
      <c r="C193" s="36"/>
      <c r="D193" s="186" t="s">
        <v>130</v>
      </c>
      <c r="E193" s="36"/>
      <c r="F193" s="187" t="s">
        <v>166</v>
      </c>
      <c r="G193" s="36"/>
      <c r="H193" s="36"/>
      <c r="I193" s="188"/>
      <c r="J193" s="36"/>
      <c r="K193" s="36"/>
      <c r="L193" s="39"/>
      <c r="M193" s="189"/>
      <c r="N193" s="190"/>
      <c r="O193" s="64"/>
      <c r="P193" s="64"/>
      <c r="Q193" s="64"/>
      <c r="R193" s="64"/>
      <c r="S193" s="64"/>
      <c r="T193" s="65"/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T193" s="17" t="s">
        <v>130</v>
      </c>
      <c r="AU193" s="17" t="s">
        <v>84</v>
      </c>
    </row>
    <row r="194" spans="1:65" s="14" customFormat="1" ht="10.199999999999999">
      <c r="B194" s="202"/>
      <c r="C194" s="203"/>
      <c r="D194" s="193" t="s">
        <v>132</v>
      </c>
      <c r="E194" s="204" t="s">
        <v>19</v>
      </c>
      <c r="F194" s="205" t="s">
        <v>244</v>
      </c>
      <c r="G194" s="203"/>
      <c r="H194" s="206">
        <v>95</v>
      </c>
      <c r="I194" s="207"/>
      <c r="J194" s="203"/>
      <c r="K194" s="203"/>
      <c r="L194" s="208"/>
      <c r="M194" s="209"/>
      <c r="N194" s="210"/>
      <c r="O194" s="210"/>
      <c r="P194" s="210"/>
      <c r="Q194" s="210"/>
      <c r="R194" s="210"/>
      <c r="S194" s="210"/>
      <c r="T194" s="211"/>
      <c r="AT194" s="212" t="s">
        <v>132</v>
      </c>
      <c r="AU194" s="212" t="s">
        <v>84</v>
      </c>
      <c r="AV194" s="14" t="s">
        <v>84</v>
      </c>
      <c r="AW194" s="14" t="s">
        <v>34</v>
      </c>
      <c r="AX194" s="14" t="s">
        <v>74</v>
      </c>
      <c r="AY194" s="212" t="s">
        <v>121</v>
      </c>
    </row>
    <row r="195" spans="1:65" s="15" customFormat="1" ht="10.199999999999999">
      <c r="B195" s="213"/>
      <c r="C195" s="214"/>
      <c r="D195" s="193" t="s">
        <v>132</v>
      </c>
      <c r="E195" s="215" t="s">
        <v>19</v>
      </c>
      <c r="F195" s="216" t="s">
        <v>137</v>
      </c>
      <c r="G195" s="214"/>
      <c r="H195" s="217">
        <v>95</v>
      </c>
      <c r="I195" s="218"/>
      <c r="J195" s="214"/>
      <c r="K195" s="214"/>
      <c r="L195" s="219"/>
      <c r="M195" s="220"/>
      <c r="N195" s="221"/>
      <c r="O195" s="221"/>
      <c r="P195" s="221"/>
      <c r="Q195" s="221"/>
      <c r="R195" s="221"/>
      <c r="S195" s="221"/>
      <c r="T195" s="222"/>
      <c r="AT195" s="223" t="s">
        <v>132</v>
      </c>
      <c r="AU195" s="223" t="s">
        <v>84</v>
      </c>
      <c r="AV195" s="15" t="s">
        <v>128</v>
      </c>
      <c r="AW195" s="15" t="s">
        <v>34</v>
      </c>
      <c r="AX195" s="15" t="s">
        <v>79</v>
      </c>
      <c r="AY195" s="223" t="s">
        <v>121</v>
      </c>
    </row>
    <row r="196" spans="1:65" s="2" customFormat="1" ht="24.15" customHeight="1">
      <c r="A196" s="34"/>
      <c r="B196" s="35"/>
      <c r="C196" s="173" t="s">
        <v>245</v>
      </c>
      <c r="D196" s="173" t="s">
        <v>123</v>
      </c>
      <c r="E196" s="174" t="s">
        <v>246</v>
      </c>
      <c r="F196" s="175" t="s">
        <v>247</v>
      </c>
      <c r="G196" s="176" t="s">
        <v>157</v>
      </c>
      <c r="H196" s="177">
        <v>95</v>
      </c>
      <c r="I196" s="178"/>
      <c r="J196" s="179">
        <f>ROUND(I196*H196,2)</f>
        <v>0</v>
      </c>
      <c r="K196" s="175" t="s">
        <v>127</v>
      </c>
      <c r="L196" s="39"/>
      <c r="M196" s="180" t="s">
        <v>19</v>
      </c>
      <c r="N196" s="181" t="s">
        <v>45</v>
      </c>
      <c r="O196" s="64"/>
      <c r="P196" s="182">
        <f>O196*H196</f>
        <v>0</v>
      </c>
      <c r="Q196" s="182">
        <v>0</v>
      </c>
      <c r="R196" s="182">
        <f>Q196*H196</f>
        <v>0</v>
      </c>
      <c r="S196" s="182">
        <v>0</v>
      </c>
      <c r="T196" s="183">
        <f>S196*H196</f>
        <v>0</v>
      </c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R196" s="184" t="s">
        <v>128</v>
      </c>
      <c r="AT196" s="184" t="s">
        <v>123</v>
      </c>
      <c r="AU196" s="184" t="s">
        <v>84</v>
      </c>
      <c r="AY196" s="17" t="s">
        <v>121</v>
      </c>
      <c r="BE196" s="185">
        <f>IF(N196="základní",J196,0)</f>
        <v>0</v>
      </c>
      <c r="BF196" s="185">
        <f>IF(N196="snížená",J196,0)</f>
        <v>0</v>
      </c>
      <c r="BG196" s="185">
        <f>IF(N196="zákl. přenesená",J196,0)</f>
        <v>0</v>
      </c>
      <c r="BH196" s="185">
        <f>IF(N196="sníž. přenesená",J196,0)</f>
        <v>0</v>
      </c>
      <c r="BI196" s="185">
        <f>IF(N196="nulová",J196,0)</f>
        <v>0</v>
      </c>
      <c r="BJ196" s="17" t="s">
        <v>79</v>
      </c>
      <c r="BK196" s="185">
        <f>ROUND(I196*H196,2)</f>
        <v>0</v>
      </c>
      <c r="BL196" s="17" t="s">
        <v>128</v>
      </c>
      <c r="BM196" s="184" t="s">
        <v>248</v>
      </c>
    </row>
    <row r="197" spans="1:65" s="2" customFormat="1" ht="10.199999999999999">
      <c r="A197" s="34"/>
      <c r="B197" s="35"/>
      <c r="C197" s="36"/>
      <c r="D197" s="186" t="s">
        <v>130</v>
      </c>
      <c r="E197" s="36"/>
      <c r="F197" s="187" t="s">
        <v>249</v>
      </c>
      <c r="G197" s="36"/>
      <c r="H197" s="36"/>
      <c r="I197" s="188"/>
      <c r="J197" s="36"/>
      <c r="K197" s="36"/>
      <c r="L197" s="39"/>
      <c r="M197" s="189"/>
      <c r="N197" s="190"/>
      <c r="O197" s="64"/>
      <c r="P197" s="64"/>
      <c r="Q197" s="64"/>
      <c r="R197" s="64"/>
      <c r="S197" s="64"/>
      <c r="T197" s="65"/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T197" s="17" t="s">
        <v>130</v>
      </c>
      <c r="AU197" s="17" t="s">
        <v>84</v>
      </c>
    </row>
    <row r="198" spans="1:65" s="14" customFormat="1" ht="10.199999999999999">
      <c r="B198" s="202"/>
      <c r="C198" s="203"/>
      <c r="D198" s="193" t="s">
        <v>132</v>
      </c>
      <c r="E198" s="204" t="s">
        <v>19</v>
      </c>
      <c r="F198" s="205" t="s">
        <v>244</v>
      </c>
      <c r="G198" s="203"/>
      <c r="H198" s="206">
        <v>95</v>
      </c>
      <c r="I198" s="207"/>
      <c r="J198" s="203"/>
      <c r="K198" s="203"/>
      <c r="L198" s="208"/>
      <c r="M198" s="209"/>
      <c r="N198" s="210"/>
      <c r="O198" s="210"/>
      <c r="P198" s="210"/>
      <c r="Q198" s="210"/>
      <c r="R198" s="210"/>
      <c r="S198" s="210"/>
      <c r="T198" s="211"/>
      <c r="AT198" s="212" t="s">
        <v>132</v>
      </c>
      <c r="AU198" s="212" t="s">
        <v>84</v>
      </c>
      <c r="AV198" s="14" t="s">
        <v>84</v>
      </c>
      <c r="AW198" s="14" t="s">
        <v>34</v>
      </c>
      <c r="AX198" s="14" t="s">
        <v>74</v>
      </c>
      <c r="AY198" s="212" t="s">
        <v>121</v>
      </c>
    </row>
    <row r="199" spans="1:65" s="15" customFormat="1" ht="10.199999999999999">
      <c r="B199" s="213"/>
      <c r="C199" s="214"/>
      <c r="D199" s="193" t="s">
        <v>132</v>
      </c>
      <c r="E199" s="215" t="s">
        <v>19</v>
      </c>
      <c r="F199" s="216" t="s">
        <v>137</v>
      </c>
      <c r="G199" s="214"/>
      <c r="H199" s="217">
        <v>95</v>
      </c>
      <c r="I199" s="218"/>
      <c r="J199" s="214"/>
      <c r="K199" s="214"/>
      <c r="L199" s="219"/>
      <c r="M199" s="220"/>
      <c r="N199" s="221"/>
      <c r="O199" s="221"/>
      <c r="P199" s="221"/>
      <c r="Q199" s="221"/>
      <c r="R199" s="221"/>
      <c r="S199" s="221"/>
      <c r="T199" s="222"/>
      <c r="AT199" s="223" t="s">
        <v>132</v>
      </c>
      <c r="AU199" s="223" t="s">
        <v>84</v>
      </c>
      <c r="AV199" s="15" t="s">
        <v>128</v>
      </c>
      <c r="AW199" s="15" t="s">
        <v>34</v>
      </c>
      <c r="AX199" s="15" t="s">
        <v>79</v>
      </c>
      <c r="AY199" s="223" t="s">
        <v>121</v>
      </c>
    </row>
    <row r="200" spans="1:65" s="2" customFormat="1" ht="16.5" customHeight="1">
      <c r="A200" s="34"/>
      <c r="B200" s="35"/>
      <c r="C200" s="173" t="s">
        <v>250</v>
      </c>
      <c r="D200" s="173" t="s">
        <v>123</v>
      </c>
      <c r="E200" s="174" t="s">
        <v>163</v>
      </c>
      <c r="F200" s="175" t="s">
        <v>164</v>
      </c>
      <c r="G200" s="176" t="s">
        <v>157</v>
      </c>
      <c r="H200" s="177">
        <v>95</v>
      </c>
      <c r="I200" s="178"/>
      <c r="J200" s="179">
        <f>ROUND(I200*H200,2)</f>
        <v>0</v>
      </c>
      <c r="K200" s="175" t="s">
        <v>127</v>
      </c>
      <c r="L200" s="39"/>
      <c r="M200" s="180" t="s">
        <v>19</v>
      </c>
      <c r="N200" s="181" t="s">
        <v>45</v>
      </c>
      <c r="O200" s="64"/>
      <c r="P200" s="182">
        <f>O200*H200</f>
        <v>0</v>
      </c>
      <c r="Q200" s="182">
        <v>0</v>
      </c>
      <c r="R200" s="182">
        <f>Q200*H200</f>
        <v>0</v>
      </c>
      <c r="S200" s="182">
        <v>0</v>
      </c>
      <c r="T200" s="183">
        <f>S200*H200</f>
        <v>0</v>
      </c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R200" s="184" t="s">
        <v>128</v>
      </c>
      <c r="AT200" s="184" t="s">
        <v>123</v>
      </c>
      <c r="AU200" s="184" t="s">
        <v>84</v>
      </c>
      <c r="AY200" s="17" t="s">
        <v>121</v>
      </c>
      <c r="BE200" s="185">
        <f>IF(N200="základní",J200,0)</f>
        <v>0</v>
      </c>
      <c r="BF200" s="185">
        <f>IF(N200="snížená",J200,0)</f>
        <v>0</v>
      </c>
      <c r="BG200" s="185">
        <f>IF(N200="zákl. přenesená",J200,0)</f>
        <v>0</v>
      </c>
      <c r="BH200" s="185">
        <f>IF(N200="sníž. přenesená",J200,0)</f>
        <v>0</v>
      </c>
      <c r="BI200" s="185">
        <f>IF(N200="nulová",J200,0)</f>
        <v>0</v>
      </c>
      <c r="BJ200" s="17" t="s">
        <v>79</v>
      </c>
      <c r="BK200" s="185">
        <f>ROUND(I200*H200,2)</f>
        <v>0</v>
      </c>
      <c r="BL200" s="17" t="s">
        <v>128</v>
      </c>
      <c r="BM200" s="184" t="s">
        <v>251</v>
      </c>
    </row>
    <row r="201" spans="1:65" s="2" customFormat="1" ht="10.199999999999999">
      <c r="A201" s="34"/>
      <c r="B201" s="35"/>
      <c r="C201" s="36"/>
      <c r="D201" s="186" t="s">
        <v>130</v>
      </c>
      <c r="E201" s="36"/>
      <c r="F201" s="187" t="s">
        <v>166</v>
      </c>
      <c r="G201" s="36"/>
      <c r="H201" s="36"/>
      <c r="I201" s="188"/>
      <c r="J201" s="36"/>
      <c r="K201" s="36"/>
      <c r="L201" s="39"/>
      <c r="M201" s="189"/>
      <c r="N201" s="190"/>
      <c r="O201" s="64"/>
      <c r="P201" s="64"/>
      <c r="Q201" s="64"/>
      <c r="R201" s="64"/>
      <c r="S201" s="64"/>
      <c r="T201" s="65"/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T201" s="17" t="s">
        <v>130</v>
      </c>
      <c r="AU201" s="17" t="s">
        <v>84</v>
      </c>
    </row>
    <row r="202" spans="1:65" s="14" customFormat="1" ht="10.199999999999999">
      <c r="B202" s="202"/>
      <c r="C202" s="203"/>
      <c r="D202" s="193" t="s">
        <v>132</v>
      </c>
      <c r="E202" s="204" t="s">
        <v>19</v>
      </c>
      <c r="F202" s="205" t="s">
        <v>244</v>
      </c>
      <c r="G202" s="203"/>
      <c r="H202" s="206">
        <v>95</v>
      </c>
      <c r="I202" s="207"/>
      <c r="J202" s="203"/>
      <c r="K202" s="203"/>
      <c r="L202" s="208"/>
      <c r="M202" s="209"/>
      <c r="N202" s="210"/>
      <c r="O202" s="210"/>
      <c r="P202" s="210"/>
      <c r="Q202" s="210"/>
      <c r="R202" s="210"/>
      <c r="S202" s="210"/>
      <c r="T202" s="211"/>
      <c r="AT202" s="212" t="s">
        <v>132</v>
      </c>
      <c r="AU202" s="212" t="s">
        <v>84</v>
      </c>
      <c r="AV202" s="14" t="s">
        <v>84</v>
      </c>
      <c r="AW202" s="14" t="s">
        <v>34</v>
      </c>
      <c r="AX202" s="14" t="s">
        <v>74</v>
      </c>
      <c r="AY202" s="212" t="s">
        <v>121</v>
      </c>
    </row>
    <row r="203" spans="1:65" s="15" customFormat="1" ht="10.199999999999999">
      <c r="B203" s="213"/>
      <c r="C203" s="214"/>
      <c r="D203" s="193" t="s">
        <v>132</v>
      </c>
      <c r="E203" s="215" t="s">
        <v>19</v>
      </c>
      <c r="F203" s="216" t="s">
        <v>137</v>
      </c>
      <c r="G203" s="214"/>
      <c r="H203" s="217">
        <v>95</v>
      </c>
      <c r="I203" s="218"/>
      <c r="J203" s="214"/>
      <c r="K203" s="214"/>
      <c r="L203" s="219"/>
      <c r="M203" s="220"/>
      <c r="N203" s="221"/>
      <c r="O203" s="221"/>
      <c r="P203" s="221"/>
      <c r="Q203" s="221"/>
      <c r="R203" s="221"/>
      <c r="S203" s="221"/>
      <c r="T203" s="222"/>
      <c r="AT203" s="223" t="s">
        <v>132</v>
      </c>
      <c r="AU203" s="223" t="s">
        <v>84</v>
      </c>
      <c r="AV203" s="15" t="s">
        <v>128</v>
      </c>
      <c r="AW203" s="15" t="s">
        <v>34</v>
      </c>
      <c r="AX203" s="15" t="s">
        <v>79</v>
      </c>
      <c r="AY203" s="223" t="s">
        <v>121</v>
      </c>
    </row>
    <row r="204" spans="1:65" s="2" customFormat="1" ht="24.15" customHeight="1">
      <c r="A204" s="34"/>
      <c r="B204" s="35"/>
      <c r="C204" s="173" t="s">
        <v>252</v>
      </c>
      <c r="D204" s="173" t="s">
        <v>123</v>
      </c>
      <c r="E204" s="174" t="s">
        <v>179</v>
      </c>
      <c r="F204" s="175" t="s">
        <v>180</v>
      </c>
      <c r="G204" s="176" t="s">
        <v>157</v>
      </c>
      <c r="H204" s="177">
        <v>95</v>
      </c>
      <c r="I204" s="178"/>
      <c r="J204" s="179">
        <f>ROUND(I204*H204,2)</f>
        <v>0</v>
      </c>
      <c r="K204" s="175" t="s">
        <v>127</v>
      </c>
      <c r="L204" s="39"/>
      <c r="M204" s="180" t="s">
        <v>19</v>
      </c>
      <c r="N204" s="181" t="s">
        <v>45</v>
      </c>
      <c r="O204" s="64"/>
      <c r="P204" s="182">
        <f>O204*H204</f>
        <v>0</v>
      </c>
      <c r="Q204" s="182">
        <v>0</v>
      </c>
      <c r="R204" s="182">
        <f>Q204*H204</f>
        <v>0</v>
      </c>
      <c r="S204" s="182">
        <v>0</v>
      </c>
      <c r="T204" s="183">
        <f>S204*H204</f>
        <v>0</v>
      </c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  <c r="AR204" s="184" t="s">
        <v>128</v>
      </c>
      <c r="AT204" s="184" t="s">
        <v>123</v>
      </c>
      <c r="AU204" s="184" t="s">
        <v>84</v>
      </c>
      <c r="AY204" s="17" t="s">
        <v>121</v>
      </c>
      <c r="BE204" s="185">
        <f>IF(N204="základní",J204,0)</f>
        <v>0</v>
      </c>
      <c r="BF204" s="185">
        <f>IF(N204="snížená",J204,0)</f>
        <v>0</v>
      </c>
      <c r="BG204" s="185">
        <f>IF(N204="zákl. přenesená",J204,0)</f>
        <v>0</v>
      </c>
      <c r="BH204" s="185">
        <f>IF(N204="sníž. přenesená",J204,0)</f>
        <v>0</v>
      </c>
      <c r="BI204" s="185">
        <f>IF(N204="nulová",J204,0)</f>
        <v>0</v>
      </c>
      <c r="BJ204" s="17" t="s">
        <v>79</v>
      </c>
      <c r="BK204" s="185">
        <f>ROUND(I204*H204,2)</f>
        <v>0</v>
      </c>
      <c r="BL204" s="17" t="s">
        <v>128</v>
      </c>
      <c r="BM204" s="184" t="s">
        <v>253</v>
      </c>
    </row>
    <row r="205" spans="1:65" s="2" customFormat="1" ht="10.199999999999999">
      <c r="A205" s="34"/>
      <c r="B205" s="35"/>
      <c r="C205" s="36"/>
      <c r="D205" s="186" t="s">
        <v>130</v>
      </c>
      <c r="E205" s="36"/>
      <c r="F205" s="187" t="s">
        <v>182</v>
      </c>
      <c r="G205" s="36"/>
      <c r="H205" s="36"/>
      <c r="I205" s="188"/>
      <c r="J205" s="36"/>
      <c r="K205" s="36"/>
      <c r="L205" s="39"/>
      <c r="M205" s="189"/>
      <c r="N205" s="190"/>
      <c r="O205" s="64"/>
      <c r="P205" s="64"/>
      <c r="Q205" s="64"/>
      <c r="R205" s="64"/>
      <c r="S205" s="64"/>
      <c r="T205" s="65"/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T205" s="17" t="s">
        <v>130</v>
      </c>
      <c r="AU205" s="17" t="s">
        <v>84</v>
      </c>
    </row>
    <row r="206" spans="1:65" s="14" customFormat="1" ht="10.199999999999999">
      <c r="B206" s="202"/>
      <c r="C206" s="203"/>
      <c r="D206" s="193" t="s">
        <v>132</v>
      </c>
      <c r="E206" s="204" t="s">
        <v>19</v>
      </c>
      <c r="F206" s="205" t="s">
        <v>244</v>
      </c>
      <c r="G206" s="203"/>
      <c r="H206" s="206">
        <v>95</v>
      </c>
      <c r="I206" s="207"/>
      <c r="J206" s="203"/>
      <c r="K206" s="203"/>
      <c r="L206" s="208"/>
      <c r="M206" s="209"/>
      <c r="N206" s="210"/>
      <c r="O206" s="210"/>
      <c r="P206" s="210"/>
      <c r="Q206" s="210"/>
      <c r="R206" s="210"/>
      <c r="S206" s="210"/>
      <c r="T206" s="211"/>
      <c r="AT206" s="212" t="s">
        <v>132</v>
      </c>
      <c r="AU206" s="212" t="s">
        <v>84</v>
      </c>
      <c r="AV206" s="14" t="s">
        <v>84</v>
      </c>
      <c r="AW206" s="14" t="s">
        <v>34</v>
      </c>
      <c r="AX206" s="14" t="s">
        <v>74</v>
      </c>
      <c r="AY206" s="212" t="s">
        <v>121</v>
      </c>
    </row>
    <row r="207" spans="1:65" s="15" customFormat="1" ht="10.199999999999999">
      <c r="B207" s="213"/>
      <c r="C207" s="214"/>
      <c r="D207" s="193" t="s">
        <v>132</v>
      </c>
      <c r="E207" s="215" t="s">
        <v>19</v>
      </c>
      <c r="F207" s="216" t="s">
        <v>137</v>
      </c>
      <c r="G207" s="214"/>
      <c r="H207" s="217">
        <v>95</v>
      </c>
      <c r="I207" s="218"/>
      <c r="J207" s="214"/>
      <c r="K207" s="214"/>
      <c r="L207" s="219"/>
      <c r="M207" s="220"/>
      <c r="N207" s="221"/>
      <c r="O207" s="221"/>
      <c r="P207" s="221"/>
      <c r="Q207" s="221"/>
      <c r="R207" s="221"/>
      <c r="S207" s="221"/>
      <c r="T207" s="222"/>
      <c r="AT207" s="223" t="s">
        <v>132</v>
      </c>
      <c r="AU207" s="223" t="s">
        <v>84</v>
      </c>
      <c r="AV207" s="15" t="s">
        <v>128</v>
      </c>
      <c r="AW207" s="15" t="s">
        <v>34</v>
      </c>
      <c r="AX207" s="15" t="s">
        <v>79</v>
      </c>
      <c r="AY207" s="223" t="s">
        <v>121</v>
      </c>
    </row>
    <row r="208" spans="1:65" s="12" customFormat="1" ht="22.8" customHeight="1">
      <c r="B208" s="157"/>
      <c r="C208" s="158"/>
      <c r="D208" s="159" t="s">
        <v>73</v>
      </c>
      <c r="E208" s="171" t="s">
        <v>176</v>
      </c>
      <c r="F208" s="171" t="s">
        <v>254</v>
      </c>
      <c r="G208" s="158"/>
      <c r="H208" s="158"/>
      <c r="I208" s="161"/>
      <c r="J208" s="172">
        <f>BK208</f>
        <v>0</v>
      </c>
      <c r="K208" s="158"/>
      <c r="L208" s="163"/>
      <c r="M208" s="164"/>
      <c r="N208" s="165"/>
      <c r="O208" s="165"/>
      <c r="P208" s="166">
        <f>SUM(P209:P224)</f>
        <v>0</v>
      </c>
      <c r="Q208" s="165"/>
      <c r="R208" s="166">
        <f>SUM(R209:R224)</f>
        <v>0</v>
      </c>
      <c r="S208" s="165"/>
      <c r="T208" s="167">
        <f>SUM(T209:T224)</f>
        <v>0</v>
      </c>
      <c r="AR208" s="168" t="s">
        <v>79</v>
      </c>
      <c r="AT208" s="169" t="s">
        <v>73</v>
      </c>
      <c r="AU208" s="169" t="s">
        <v>79</v>
      </c>
      <c r="AY208" s="168" t="s">
        <v>121</v>
      </c>
      <c r="BK208" s="170">
        <f>SUM(BK209:BK224)</f>
        <v>0</v>
      </c>
    </row>
    <row r="209" spans="1:65" s="2" customFormat="1" ht="16.5" customHeight="1">
      <c r="A209" s="34"/>
      <c r="B209" s="35"/>
      <c r="C209" s="173" t="s">
        <v>255</v>
      </c>
      <c r="D209" s="173" t="s">
        <v>123</v>
      </c>
      <c r="E209" s="174" t="s">
        <v>163</v>
      </c>
      <c r="F209" s="175" t="s">
        <v>164</v>
      </c>
      <c r="G209" s="176" t="s">
        <v>157</v>
      </c>
      <c r="H209" s="177">
        <v>35</v>
      </c>
      <c r="I209" s="178"/>
      <c r="J209" s="179">
        <f>ROUND(I209*H209,2)</f>
        <v>0</v>
      </c>
      <c r="K209" s="175" t="s">
        <v>127</v>
      </c>
      <c r="L209" s="39"/>
      <c r="M209" s="180" t="s">
        <v>19</v>
      </c>
      <c r="N209" s="181" t="s">
        <v>45</v>
      </c>
      <c r="O209" s="64"/>
      <c r="P209" s="182">
        <f>O209*H209</f>
        <v>0</v>
      </c>
      <c r="Q209" s="182">
        <v>0</v>
      </c>
      <c r="R209" s="182">
        <f>Q209*H209</f>
        <v>0</v>
      </c>
      <c r="S209" s="182">
        <v>0</v>
      </c>
      <c r="T209" s="183">
        <f>S209*H209</f>
        <v>0</v>
      </c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R209" s="184" t="s">
        <v>128</v>
      </c>
      <c r="AT209" s="184" t="s">
        <v>123</v>
      </c>
      <c r="AU209" s="184" t="s">
        <v>84</v>
      </c>
      <c r="AY209" s="17" t="s">
        <v>121</v>
      </c>
      <c r="BE209" s="185">
        <f>IF(N209="základní",J209,0)</f>
        <v>0</v>
      </c>
      <c r="BF209" s="185">
        <f>IF(N209="snížená",J209,0)</f>
        <v>0</v>
      </c>
      <c r="BG209" s="185">
        <f>IF(N209="zákl. přenesená",J209,0)</f>
        <v>0</v>
      </c>
      <c r="BH209" s="185">
        <f>IF(N209="sníž. přenesená",J209,0)</f>
        <v>0</v>
      </c>
      <c r="BI209" s="185">
        <f>IF(N209="nulová",J209,0)</f>
        <v>0</v>
      </c>
      <c r="BJ209" s="17" t="s">
        <v>79</v>
      </c>
      <c r="BK209" s="185">
        <f>ROUND(I209*H209,2)</f>
        <v>0</v>
      </c>
      <c r="BL209" s="17" t="s">
        <v>128</v>
      </c>
      <c r="BM209" s="184" t="s">
        <v>256</v>
      </c>
    </row>
    <row r="210" spans="1:65" s="2" customFormat="1" ht="10.199999999999999">
      <c r="A210" s="34"/>
      <c r="B210" s="35"/>
      <c r="C210" s="36"/>
      <c r="D210" s="186" t="s">
        <v>130</v>
      </c>
      <c r="E210" s="36"/>
      <c r="F210" s="187" t="s">
        <v>166</v>
      </c>
      <c r="G210" s="36"/>
      <c r="H210" s="36"/>
      <c r="I210" s="188"/>
      <c r="J210" s="36"/>
      <c r="K210" s="36"/>
      <c r="L210" s="39"/>
      <c r="M210" s="189"/>
      <c r="N210" s="190"/>
      <c r="O210" s="64"/>
      <c r="P210" s="64"/>
      <c r="Q210" s="64"/>
      <c r="R210" s="64"/>
      <c r="S210" s="64"/>
      <c r="T210" s="65"/>
      <c r="U210" s="34"/>
      <c r="V210" s="34"/>
      <c r="W210" s="34"/>
      <c r="X210" s="34"/>
      <c r="Y210" s="34"/>
      <c r="Z210" s="34"/>
      <c r="AA210" s="34"/>
      <c r="AB210" s="34"/>
      <c r="AC210" s="34"/>
      <c r="AD210" s="34"/>
      <c r="AE210" s="34"/>
      <c r="AT210" s="17" t="s">
        <v>130</v>
      </c>
      <c r="AU210" s="17" t="s">
        <v>84</v>
      </c>
    </row>
    <row r="211" spans="1:65" s="14" customFormat="1" ht="10.199999999999999">
      <c r="B211" s="202"/>
      <c r="C211" s="203"/>
      <c r="D211" s="193" t="s">
        <v>132</v>
      </c>
      <c r="E211" s="204" t="s">
        <v>19</v>
      </c>
      <c r="F211" s="205" t="s">
        <v>257</v>
      </c>
      <c r="G211" s="203"/>
      <c r="H211" s="206">
        <v>35</v>
      </c>
      <c r="I211" s="207"/>
      <c r="J211" s="203"/>
      <c r="K211" s="203"/>
      <c r="L211" s="208"/>
      <c r="M211" s="209"/>
      <c r="N211" s="210"/>
      <c r="O211" s="210"/>
      <c r="P211" s="210"/>
      <c r="Q211" s="210"/>
      <c r="R211" s="210"/>
      <c r="S211" s="210"/>
      <c r="T211" s="211"/>
      <c r="AT211" s="212" t="s">
        <v>132</v>
      </c>
      <c r="AU211" s="212" t="s">
        <v>84</v>
      </c>
      <c r="AV211" s="14" t="s">
        <v>84</v>
      </c>
      <c r="AW211" s="14" t="s">
        <v>34</v>
      </c>
      <c r="AX211" s="14" t="s">
        <v>74</v>
      </c>
      <c r="AY211" s="212" t="s">
        <v>121</v>
      </c>
    </row>
    <row r="212" spans="1:65" s="15" customFormat="1" ht="10.199999999999999">
      <c r="B212" s="213"/>
      <c r="C212" s="214"/>
      <c r="D212" s="193" t="s">
        <v>132</v>
      </c>
      <c r="E212" s="215" t="s">
        <v>19</v>
      </c>
      <c r="F212" s="216" t="s">
        <v>137</v>
      </c>
      <c r="G212" s="214"/>
      <c r="H212" s="217">
        <v>35</v>
      </c>
      <c r="I212" s="218"/>
      <c r="J212" s="214"/>
      <c r="K212" s="214"/>
      <c r="L212" s="219"/>
      <c r="M212" s="220"/>
      <c r="N212" s="221"/>
      <c r="O212" s="221"/>
      <c r="P212" s="221"/>
      <c r="Q212" s="221"/>
      <c r="R212" s="221"/>
      <c r="S212" s="221"/>
      <c r="T212" s="222"/>
      <c r="AT212" s="223" t="s">
        <v>132</v>
      </c>
      <c r="AU212" s="223" t="s">
        <v>84</v>
      </c>
      <c r="AV212" s="15" t="s">
        <v>128</v>
      </c>
      <c r="AW212" s="15" t="s">
        <v>34</v>
      </c>
      <c r="AX212" s="15" t="s">
        <v>79</v>
      </c>
      <c r="AY212" s="223" t="s">
        <v>121</v>
      </c>
    </row>
    <row r="213" spans="1:65" s="2" customFormat="1" ht="24.15" customHeight="1">
      <c r="A213" s="34"/>
      <c r="B213" s="35"/>
      <c r="C213" s="173" t="s">
        <v>258</v>
      </c>
      <c r="D213" s="173" t="s">
        <v>123</v>
      </c>
      <c r="E213" s="174" t="s">
        <v>259</v>
      </c>
      <c r="F213" s="175" t="s">
        <v>260</v>
      </c>
      <c r="G213" s="176" t="s">
        <v>157</v>
      </c>
      <c r="H213" s="177">
        <v>35</v>
      </c>
      <c r="I213" s="178"/>
      <c r="J213" s="179">
        <f>ROUND(I213*H213,2)</f>
        <v>0</v>
      </c>
      <c r="K213" s="175" t="s">
        <v>127</v>
      </c>
      <c r="L213" s="39"/>
      <c r="M213" s="180" t="s">
        <v>19</v>
      </c>
      <c r="N213" s="181" t="s">
        <v>45</v>
      </c>
      <c r="O213" s="64"/>
      <c r="P213" s="182">
        <f>O213*H213</f>
        <v>0</v>
      </c>
      <c r="Q213" s="182">
        <v>0</v>
      </c>
      <c r="R213" s="182">
        <f>Q213*H213</f>
        <v>0</v>
      </c>
      <c r="S213" s="182">
        <v>0</v>
      </c>
      <c r="T213" s="183">
        <f>S213*H213</f>
        <v>0</v>
      </c>
      <c r="U213" s="34"/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  <c r="AR213" s="184" t="s">
        <v>128</v>
      </c>
      <c r="AT213" s="184" t="s">
        <v>123</v>
      </c>
      <c r="AU213" s="184" t="s">
        <v>84</v>
      </c>
      <c r="AY213" s="17" t="s">
        <v>121</v>
      </c>
      <c r="BE213" s="185">
        <f>IF(N213="základní",J213,0)</f>
        <v>0</v>
      </c>
      <c r="BF213" s="185">
        <f>IF(N213="snížená",J213,0)</f>
        <v>0</v>
      </c>
      <c r="BG213" s="185">
        <f>IF(N213="zákl. přenesená",J213,0)</f>
        <v>0</v>
      </c>
      <c r="BH213" s="185">
        <f>IF(N213="sníž. přenesená",J213,0)</f>
        <v>0</v>
      </c>
      <c r="BI213" s="185">
        <f>IF(N213="nulová",J213,0)</f>
        <v>0</v>
      </c>
      <c r="BJ213" s="17" t="s">
        <v>79</v>
      </c>
      <c r="BK213" s="185">
        <f>ROUND(I213*H213,2)</f>
        <v>0</v>
      </c>
      <c r="BL213" s="17" t="s">
        <v>128</v>
      </c>
      <c r="BM213" s="184" t="s">
        <v>261</v>
      </c>
    </row>
    <row r="214" spans="1:65" s="2" customFormat="1" ht="10.199999999999999">
      <c r="A214" s="34"/>
      <c r="B214" s="35"/>
      <c r="C214" s="36"/>
      <c r="D214" s="186" t="s">
        <v>130</v>
      </c>
      <c r="E214" s="36"/>
      <c r="F214" s="187" t="s">
        <v>262</v>
      </c>
      <c r="G214" s="36"/>
      <c r="H214" s="36"/>
      <c r="I214" s="188"/>
      <c r="J214" s="36"/>
      <c r="K214" s="36"/>
      <c r="L214" s="39"/>
      <c r="M214" s="189"/>
      <c r="N214" s="190"/>
      <c r="O214" s="64"/>
      <c r="P214" s="64"/>
      <c r="Q214" s="64"/>
      <c r="R214" s="64"/>
      <c r="S214" s="64"/>
      <c r="T214" s="65"/>
      <c r="U214" s="34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  <c r="AT214" s="17" t="s">
        <v>130</v>
      </c>
      <c r="AU214" s="17" t="s">
        <v>84</v>
      </c>
    </row>
    <row r="215" spans="1:65" s="14" customFormat="1" ht="10.199999999999999">
      <c r="B215" s="202"/>
      <c r="C215" s="203"/>
      <c r="D215" s="193" t="s">
        <v>132</v>
      </c>
      <c r="E215" s="204" t="s">
        <v>19</v>
      </c>
      <c r="F215" s="205" t="s">
        <v>263</v>
      </c>
      <c r="G215" s="203"/>
      <c r="H215" s="206">
        <v>35</v>
      </c>
      <c r="I215" s="207"/>
      <c r="J215" s="203"/>
      <c r="K215" s="203"/>
      <c r="L215" s="208"/>
      <c r="M215" s="209"/>
      <c r="N215" s="210"/>
      <c r="O215" s="210"/>
      <c r="P215" s="210"/>
      <c r="Q215" s="210"/>
      <c r="R215" s="210"/>
      <c r="S215" s="210"/>
      <c r="T215" s="211"/>
      <c r="AT215" s="212" t="s">
        <v>132</v>
      </c>
      <c r="AU215" s="212" t="s">
        <v>84</v>
      </c>
      <c r="AV215" s="14" t="s">
        <v>84</v>
      </c>
      <c r="AW215" s="14" t="s">
        <v>34</v>
      </c>
      <c r="AX215" s="14" t="s">
        <v>74</v>
      </c>
      <c r="AY215" s="212" t="s">
        <v>121</v>
      </c>
    </row>
    <row r="216" spans="1:65" s="15" customFormat="1" ht="10.199999999999999">
      <c r="B216" s="213"/>
      <c r="C216" s="214"/>
      <c r="D216" s="193" t="s">
        <v>132</v>
      </c>
      <c r="E216" s="215" t="s">
        <v>19</v>
      </c>
      <c r="F216" s="216" t="s">
        <v>137</v>
      </c>
      <c r="G216" s="214"/>
      <c r="H216" s="217">
        <v>35</v>
      </c>
      <c r="I216" s="218"/>
      <c r="J216" s="214"/>
      <c r="K216" s="214"/>
      <c r="L216" s="219"/>
      <c r="M216" s="220"/>
      <c r="N216" s="221"/>
      <c r="O216" s="221"/>
      <c r="P216" s="221"/>
      <c r="Q216" s="221"/>
      <c r="R216" s="221"/>
      <c r="S216" s="221"/>
      <c r="T216" s="222"/>
      <c r="AT216" s="223" t="s">
        <v>132</v>
      </c>
      <c r="AU216" s="223" t="s">
        <v>84</v>
      </c>
      <c r="AV216" s="15" t="s">
        <v>128</v>
      </c>
      <c r="AW216" s="15" t="s">
        <v>34</v>
      </c>
      <c r="AX216" s="15" t="s">
        <v>79</v>
      </c>
      <c r="AY216" s="223" t="s">
        <v>121</v>
      </c>
    </row>
    <row r="217" spans="1:65" s="2" customFormat="1" ht="16.5" customHeight="1">
      <c r="A217" s="34"/>
      <c r="B217" s="35"/>
      <c r="C217" s="173" t="s">
        <v>264</v>
      </c>
      <c r="D217" s="173" t="s">
        <v>123</v>
      </c>
      <c r="E217" s="174" t="s">
        <v>163</v>
      </c>
      <c r="F217" s="175" t="s">
        <v>164</v>
      </c>
      <c r="G217" s="176" t="s">
        <v>157</v>
      </c>
      <c r="H217" s="177">
        <v>35</v>
      </c>
      <c r="I217" s="178"/>
      <c r="J217" s="179">
        <f>ROUND(I217*H217,2)</f>
        <v>0</v>
      </c>
      <c r="K217" s="175" t="s">
        <v>127</v>
      </c>
      <c r="L217" s="39"/>
      <c r="M217" s="180" t="s">
        <v>19</v>
      </c>
      <c r="N217" s="181" t="s">
        <v>45</v>
      </c>
      <c r="O217" s="64"/>
      <c r="P217" s="182">
        <f>O217*H217</f>
        <v>0</v>
      </c>
      <c r="Q217" s="182">
        <v>0</v>
      </c>
      <c r="R217" s="182">
        <f>Q217*H217</f>
        <v>0</v>
      </c>
      <c r="S217" s="182">
        <v>0</v>
      </c>
      <c r="T217" s="183">
        <f>S217*H217</f>
        <v>0</v>
      </c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R217" s="184" t="s">
        <v>128</v>
      </c>
      <c r="AT217" s="184" t="s">
        <v>123</v>
      </c>
      <c r="AU217" s="184" t="s">
        <v>84</v>
      </c>
      <c r="AY217" s="17" t="s">
        <v>121</v>
      </c>
      <c r="BE217" s="185">
        <f>IF(N217="základní",J217,0)</f>
        <v>0</v>
      </c>
      <c r="BF217" s="185">
        <f>IF(N217="snížená",J217,0)</f>
        <v>0</v>
      </c>
      <c r="BG217" s="185">
        <f>IF(N217="zákl. přenesená",J217,0)</f>
        <v>0</v>
      </c>
      <c r="BH217" s="185">
        <f>IF(N217="sníž. přenesená",J217,0)</f>
        <v>0</v>
      </c>
      <c r="BI217" s="185">
        <f>IF(N217="nulová",J217,0)</f>
        <v>0</v>
      </c>
      <c r="BJ217" s="17" t="s">
        <v>79</v>
      </c>
      <c r="BK217" s="185">
        <f>ROUND(I217*H217,2)</f>
        <v>0</v>
      </c>
      <c r="BL217" s="17" t="s">
        <v>128</v>
      </c>
      <c r="BM217" s="184" t="s">
        <v>265</v>
      </c>
    </row>
    <row r="218" spans="1:65" s="2" customFormat="1" ht="10.199999999999999">
      <c r="A218" s="34"/>
      <c r="B218" s="35"/>
      <c r="C218" s="36"/>
      <c r="D218" s="186" t="s">
        <v>130</v>
      </c>
      <c r="E218" s="36"/>
      <c r="F218" s="187" t="s">
        <v>166</v>
      </c>
      <c r="G218" s="36"/>
      <c r="H218" s="36"/>
      <c r="I218" s="188"/>
      <c r="J218" s="36"/>
      <c r="K218" s="36"/>
      <c r="L218" s="39"/>
      <c r="M218" s="189"/>
      <c r="N218" s="190"/>
      <c r="O218" s="64"/>
      <c r="P218" s="64"/>
      <c r="Q218" s="64"/>
      <c r="R218" s="64"/>
      <c r="S218" s="64"/>
      <c r="T218" s="65"/>
      <c r="U218" s="34"/>
      <c r="V218" s="34"/>
      <c r="W218" s="34"/>
      <c r="X218" s="34"/>
      <c r="Y218" s="34"/>
      <c r="Z218" s="34"/>
      <c r="AA218" s="34"/>
      <c r="AB218" s="34"/>
      <c r="AC218" s="34"/>
      <c r="AD218" s="34"/>
      <c r="AE218" s="34"/>
      <c r="AT218" s="17" t="s">
        <v>130</v>
      </c>
      <c r="AU218" s="17" t="s">
        <v>84</v>
      </c>
    </row>
    <row r="219" spans="1:65" s="14" customFormat="1" ht="10.199999999999999">
      <c r="B219" s="202"/>
      <c r="C219" s="203"/>
      <c r="D219" s="193" t="s">
        <v>132</v>
      </c>
      <c r="E219" s="204" t="s">
        <v>19</v>
      </c>
      <c r="F219" s="205" t="s">
        <v>263</v>
      </c>
      <c r="G219" s="203"/>
      <c r="H219" s="206">
        <v>35</v>
      </c>
      <c r="I219" s="207"/>
      <c r="J219" s="203"/>
      <c r="K219" s="203"/>
      <c r="L219" s="208"/>
      <c r="M219" s="209"/>
      <c r="N219" s="210"/>
      <c r="O219" s="210"/>
      <c r="P219" s="210"/>
      <c r="Q219" s="210"/>
      <c r="R219" s="210"/>
      <c r="S219" s="210"/>
      <c r="T219" s="211"/>
      <c r="AT219" s="212" t="s">
        <v>132</v>
      </c>
      <c r="AU219" s="212" t="s">
        <v>84</v>
      </c>
      <c r="AV219" s="14" t="s">
        <v>84</v>
      </c>
      <c r="AW219" s="14" t="s">
        <v>34</v>
      </c>
      <c r="AX219" s="14" t="s">
        <v>74</v>
      </c>
      <c r="AY219" s="212" t="s">
        <v>121</v>
      </c>
    </row>
    <row r="220" spans="1:65" s="15" customFormat="1" ht="10.199999999999999">
      <c r="B220" s="213"/>
      <c r="C220" s="214"/>
      <c r="D220" s="193" t="s">
        <v>132</v>
      </c>
      <c r="E220" s="215" t="s">
        <v>19</v>
      </c>
      <c r="F220" s="216" t="s">
        <v>137</v>
      </c>
      <c r="G220" s="214"/>
      <c r="H220" s="217">
        <v>35</v>
      </c>
      <c r="I220" s="218"/>
      <c r="J220" s="214"/>
      <c r="K220" s="214"/>
      <c r="L220" s="219"/>
      <c r="M220" s="220"/>
      <c r="N220" s="221"/>
      <c r="O220" s="221"/>
      <c r="P220" s="221"/>
      <c r="Q220" s="221"/>
      <c r="R220" s="221"/>
      <c r="S220" s="221"/>
      <c r="T220" s="222"/>
      <c r="AT220" s="223" t="s">
        <v>132</v>
      </c>
      <c r="AU220" s="223" t="s">
        <v>84</v>
      </c>
      <c r="AV220" s="15" t="s">
        <v>128</v>
      </c>
      <c r="AW220" s="15" t="s">
        <v>34</v>
      </c>
      <c r="AX220" s="15" t="s">
        <v>79</v>
      </c>
      <c r="AY220" s="223" t="s">
        <v>121</v>
      </c>
    </row>
    <row r="221" spans="1:65" s="2" customFormat="1" ht="24.15" customHeight="1">
      <c r="A221" s="34"/>
      <c r="B221" s="35"/>
      <c r="C221" s="173" t="s">
        <v>266</v>
      </c>
      <c r="D221" s="173" t="s">
        <v>123</v>
      </c>
      <c r="E221" s="174" t="s">
        <v>179</v>
      </c>
      <c r="F221" s="175" t="s">
        <v>180</v>
      </c>
      <c r="G221" s="176" t="s">
        <v>157</v>
      </c>
      <c r="H221" s="177">
        <v>35</v>
      </c>
      <c r="I221" s="178"/>
      <c r="J221" s="179">
        <f>ROUND(I221*H221,2)</f>
        <v>0</v>
      </c>
      <c r="K221" s="175" t="s">
        <v>127</v>
      </c>
      <c r="L221" s="39"/>
      <c r="M221" s="180" t="s">
        <v>19</v>
      </c>
      <c r="N221" s="181" t="s">
        <v>45</v>
      </c>
      <c r="O221" s="64"/>
      <c r="P221" s="182">
        <f>O221*H221</f>
        <v>0</v>
      </c>
      <c r="Q221" s="182">
        <v>0</v>
      </c>
      <c r="R221" s="182">
        <f>Q221*H221</f>
        <v>0</v>
      </c>
      <c r="S221" s="182">
        <v>0</v>
      </c>
      <c r="T221" s="183">
        <f>S221*H221</f>
        <v>0</v>
      </c>
      <c r="U221" s="34"/>
      <c r="V221" s="34"/>
      <c r="W221" s="34"/>
      <c r="X221" s="34"/>
      <c r="Y221" s="34"/>
      <c r="Z221" s="34"/>
      <c r="AA221" s="34"/>
      <c r="AB221" s="34"/>
      <c r="AC221" s="34"/>
      <c r="AD221" s="34"/>
      <c r="AE221" s="34"/>
      <c r="AR221" s="184" t="s">
        <v>128</v>
      </c>
      <c r="AT221" s="184" t="s">
        <v>123</v>
      </c>
      <c r="AU221" s="184" t="s">
        <v>84</v>
      </c>
      <c r="AY221" s="17" t="s">
        <v>121</v>
      </c>
      <c r="BE221" s="185">
        <f>IF(N221="základní",J221,0)</f>
        <v>0</v>
      </c>
      <c r="BF221" s="185">
        <f>IF(N221="snížená",J221,0)</f>
        <v>0</v>
      </c>
      <c r="BG221" s="185">
        <f>IF(N221="zákl. přenesená",J221,0)</f>
        <v>0</v>
      </c>
      <c r="BH221" s="185">
        <f>IF(N221="sníž. přenesená",J221,0)</f>
        <v>0</v>
      </c>
      <c r="BI221" s="185">
        <f>IF(N221="nulová",J221,0)</f>
        <v>0</v>
      </c>
      <c r="BJ221" s="17" t="s">
        <v>79</v>
      </c>
      <c r="BK221" s="185">
        <f>ROUND(I221*H221,2)</f>
        <v>0</v>
      </c>
      <c r="BL221" s="17" t="s">
        <v>128</v>
      </c>
      <c r="BM221" s="184" t="s">
        <v>267</v>
      </c>
    </row>
    <row r="222" spans="1:65" s="2" customFormat="1" ht="10.199999999999999">
      <c r="A222" s="34"/>
      <c r="B222" s="35"/>
      <c r="C222" s="36"/>
      <c r="D222" s="186" t="s">
        <v>130</v>
      </c>
      <c r="E222" s="36"/>
      <c r="F222" s="187" t="s">
        <v>182</v>
      </c>
      <c r="G222" s="36"/>
      <c r="H222" s="36"/>
      <c r="I222" s="188"/>
      <c r="J222" s="36"/>
      <c r="K222" s="36"/>
      <c r="L222" s="39"/>
      <c r="M222" s="189"/>
      <c r="N222" s="190"/>
      <c r="O222" s="64"/>
      <c r="P222" s="64"/>
      <c r="Q222" s="64"/>
      <c r="R222" s="64"/>
      <c r="S222" s="64"/>
      <c r="T222" s="65"/>
      <c r="U222" s="34"/>
      <c r="V222" s="34"/>
      <c r="W222" s="34"/>
      <c r="X222" s="34"/>
      <c r="Y222" s="34"/>
      <c r="Z222" s="34"/>
      <c r="AA222" s="34"/>
      <c r="AB222" s="34"/>
      <c r="AC222" s="34"/>
      <c r="AD222" s="34"/>
      <c r="AE222" s="34"/>
      <c r="AT222" s="17" t="s">
        <v>130</v>
      </c>
      <c r="AU222" s="17" t="s">
        <v>84</v>
      </c>
    </row>
    <row r="223" spans="1:65" s="14" customFormat="1" ht="10.199999999999999">
      <c r="B223" s="202"/>
      <c r="C223" s="203"/>
      <c r="D223" s="193" t="s">
        <v>132</v>
      </c>
      <c r="E223" s="204" t="s">
        <v>19</v>
      </c>
      <c r="F223" s="205" t="s">
        <v>263</v>
      </c>
      <c r="G223" s="203"/>
      <c r="H223" s="206">
        <v>35</v>
      </c>
      <c r="I223" s="207"/>
      <c r="J223" s="203"/>
      <c r="K223" s="203"/>
      <c r="L223" s="208"/>
      <c r="M223" s="209"/>
      <c r="N223" s="210"/>
      <c r="O223" s="210"/>
      <c r="P223" s="210"/>
      <c r="Q223" s="210"/>
      <c r="R223" s="210"/>
      <c r="S223" s="210"/>
      <c r="T223" s="211"/>
      <c r="AT223" s="212" t="s">
        <v>132</v>
      </c>
      <c r="AU223" s="212" t="s">
        <v>84</v>
      </c>
      <c r="AV223" s="14" t="s">
        <v>84</v>
      </c>
      <c r="AW223" s="14" t="s">
        <v>34</v>
      </c>
      <c r="AX223" s="14" t="s">
        <v>74</v>
      </c>
      <c r="AY223" s="212" t="s">
        <v>121</v>
      </c>
    </row>
    <row r="224" spans="1:65" s="15" customFormat="1" ht="10.199999999999999">
      <c r="B224" s="213"/>
      <c r="C224" s="214"/>
      <c r="D224" s="193" t="s">
        <v>132</v>
      </c>
      <c r="E224" s="215" t="s">
        <v>19</v>
      </c>
      <c r="F224" s="216" t="s">
        <v>137</v>
      </c>
      <c r="G224" s="214"/>
      <c r="H224" s="217">
        <v>35</v>
      </c>
      <c r="I224" s="218"/>
      <c r="J224" s="214"/>
      <c r="K224" s="214"/>
      <c r="L224" s="219"/>
      <c r="M224" s="220"/>
      <c r="N224" s="221"/>
      <c r="O224" s="221"/>
      <c r="P224" s="221"/>
      <c r="Q224" s="221"/>
      <c r="R224" s="221"/>
      <c r="S224" s="221"/>
      <c r="T224" s="222"/>
      <c r="AT224" s="223" t="s">
        <v>132</v>
      </c>
      <c r="AU224" s="223" t="s">
        <v>84</v>
      </c>
      <c r="AV224" s="15" t="s">
        <v>128</v>
      </c>
      <c r="AW224" s="15" t="s">
        <v>34</v>
      </c>
      <c r="AX224" s="15" t="s">
        <v>79</v>
      </c>
      <c r="AY224" s="223" t="s">
        <v>121</v>
      </c>
    </row>
    <row r="225" spans="1:65" s="12" customFormat="1" ht="22.8" customHeight="1">
      <c r="B225" s="157"/>
      <c r="C225" s="158"/>
      <c r="D225" s="159" t="s">
        <v>73</v>
      </c>
      <c r="E225" s="171" t="s">
        <v>178</v>
      </c>
      <c r="F225" s="171" t="s">
        <v>268</v>
      </c>
      <c r="G225" s="158"/>
      <c r="H225" s="158"/>
      <c r="I225" s="161"/>
      <c r="J225" s="172">
        <f>BK225</f>
        <v>0</v>
      </c>
      <c r="K225" s="158"/>
      <c r="L225" s="163"/>
      <c r="M225" s="164"/>
      <c r="N225" s="165"/>
      <c r="O225" s="165"/>
      <c r="P225" s="166">
        <f>SUM(P226:P256)</f>
        <v>0</v>
      </c>
      <c r="Q225" s="165"/>
      <c r="R225" s="166">
        <f>SUM(R226:R256)</f>
        <v>4.3228</v>
      </c>
      <c r="S225" s="165"/>
      <c r="T225" s="167">
        <f>SUM(T226:T256)</f>
        <v>0</v>
      </c>
      <c r="AR225" s="168" t="s">
        <v>79</v>
      </c>
      <c r="AT225" s="169" t="s">
        <v>73</v>
      </c>
      <c r="AU225" s="169" t="s">
        <v>79</v>
      </c>
      <c r="AY225" s="168" t="s">
        <v>121</v>
      </c>
      <c r="BK225" s="170">
        <f>SUM(BK226:BK256)</f>
        <v>0</v>
      </c>
    </row>
    <row r="226" spans="1:65" s="2" customFormat="1" ht="16.5" customHeight="1">
      <c r="A226" s="34"/>
      <c r="B226" s="35"/>
      <c r="C226" s="173" t="s">
        <v>269</v>
      </c>
      <c r="D226" s="173" t="s">
        <v>123</v>
      </c>
      <c r="E226" s="174" t="s">
        <v>270</v>
      </c>
      <c r="F226" s="175" t="s">
        <v>271</v>
      </c>
      <c r="G226" s="176" t="s">
        <v>272</v>
      </c>
      <c r="H226" s="177">
        <v>18</v>
      </c>
      <c r="I226" s="178"/>
      <c r="J226" s="179">
        <f>ROUND(I226*H226,2)</f>
        <v>0</v>
      </c>
      <c r="K226" s="175" t="s">
        <v>127</v>
      </c>
      <c r="L226" s="39"/>
      <c r="M226" s="180" t="s">
        <v>19</v>
      </c>
      <c r="N226" s="181" t="s">
        <v>45</v>
      </c>
      <c r="O226" s="64"/>
      <c r="P226" s="182">
        <f>O226*H226</f>
        <v>0</v>
      </c>
      <c r="Q226" s="182">
        <v>0.11241</v>
      </c>
      <c r="R226" s="182">
        <f>Q226*H226</f>
        <v>2.02338</v>
      </c>
      <c r="S226" s="182">
        <v>0</v>
      </c>
      <c r="T226" s="183">
        <f>S226*H226</f>
        <v>0</v>
      </c>
      <c r="U226" s="34"/>
      <c r="V226" s="34"/>
      <c r="W226" s="34"/>
      <c r="X226" s="34"/>
      <c r="Y226" s="34"/>
      <c r="Z226" s="34"/>
      <c r="AA226" s="34"/>
      <c r="AB226" s="34"/>
      <c r="AC226" s="34"/>
      <c r="AD226" s="34"/>
      <c r="AE226" s="34"/>
      <c r="AR226" s="184" t="s">
        <v>128</v>
      </c>
      <c r="AT226" s="184" t="s">
        <v>123</v>
      </c>
      <c r="AU226" s="184" t="s">
        <v>84</v>
      </c>
      <c r="AY226" s="17" t="s">
        <v>121</v>
      </c>
      <c r="BE226" s="185">
        <f>IF(N226="základní",J226,0)</f>
        <v>0</v>
      </c>
      <c r="BF226" s="185">
        <f>IF(N226="snížená",J226,0)</f>
        <v>0</v>
      </c>
      <c r="BG226" s="185">
        <f>IF(N226="zákl. přenesená",J226,0)</f>
        <v>0</v>
      </c>
      <c r="BH226" s="185">
        <f>IF(N226="sníž. přenesená",J226,0)</f>
        <v>0</v>
      </c>
      <c r="BI226" s="185">
        <f>IF(N226="nulová",J226,0)</f>
        <v>0</v>
      </c>
      <c r="BJ226" s="17" t="s">
        <v>79</v>
      </c>
      <c r="BK226" s="185">
        <f>ROUND(I226*H226,2)</f>
        <v>0</v>
      </c>
      <c r="BL226" s="17" t="s">
        <v>128</v>
      </c>
      <c r="BM226" s="184" t="s">
        <v>273</v>
      </c>
    </row>
    <row r="227" spans="1:65" s="2" customFormat="1" ht="10.199999999999999">
      <c r="A227" s="34"/>
      <c r="B227" s="35"/>
      <c r="C227" s="36"/>
      <c r="D227" s="186" t="s">
        <v>130</v>
      </c>
      <c r="E227" s="36"/>
      <c r="F227" s="187" t="s">
        <v>274</v>
      </c>
      <c r="G227" s="36"/>
      <c r="H227" s="36"/>
      <c r="I227" s="188"/>
      <c r="J227" s="36"/>
      <c r="K227" s="36"/>
      <c r="L227" s="39"/>
      <c r="M227" s="189"/>
      <c r="N227" s="190"/>
      <c r="O227" s="64"/>
      <c r="P227" s="64"/>
      <c r="Q227" s="64"/>
      <c r="R227" s="64"/>
      <c r="S227" s="64"/>
      <c r="T227" s="65"/>
      <c r="U227" s="34"/>
      <c r="V227" s="34"/>
      <c r="W227" s="34"/>
      <c r="X227" s="34"/>
      <c r="Y227" s="34"/>
      <c r="Z227" s="34"/>
      <c r="AA227" s="34"/>
      <c r="AB227" s="34"/>
      <c r="AC227" s="34"/>
      <c r="AD227" s="34"/>
      <c r="AE227" s="34"/>
      <c r="AT227" s="17" t="s">
        <v>130</v>
      </c>
      <c r="AU227" s="17" t="s">
        <v>84</v>
      </c>
    </row>
    <row r="228" spans="1:65" s="14" customFormat="1" ht="10.199999999999999">
      <c r="B228" s="202"/>
      <c r="C228" s="203"/>
      <c r="D228" s="193" t="s">
        <v>132</v>
      </c>
      <c r="E228" s="204" t="s">
        <v>19</v>
      </c>
      <c r="F228" s="205" t="s">
        <v>275</v>
      </c>
      <c r="G228" s="203"/>
      <c r="H228" s="206">
        <v>18</v>
      </c>
      <c r="I228" s="207"/>
      <c r="J228" s="203"/>
      <c r="K228" s="203"/>
      <c r="L228" s="208"/>
      <c r="M228" s="209"/>
      <c r="N228" s="210"/>
      <c r="O228" s="210"/>
      <c r="P228" s="210"/>
      <c r="Q228" s="210"/>
      <c r="R228" s="210"/>
      <c r="S228" s="210"/>
      <c r="T228" s="211"/>
      <c r="AT228" s="212" t="s">
        <v>132</v>
      </c>
      <c r="AU228" s="212" t="s">
        <v>84</v>
      </c>
      <c r="AV228" s="14" t="s">
        <v>84</v>
      </c>
      <c r="AW228" s="14" t="s">
        <v>34</v>
      </c>
      <c r="AX228" s="14" t="s">
        <v>74</v>
      </c>
      <c r="AY228" s="212" t="s">
        <v>121</v>
      </c>
    </row>
    <row r="229" spans="1:65" s="15" customFormat="1" ht="10.199999999999999">
      <c r="B229" s="213"/>
      <c r="C229" s="214"/>
      <c r="D229" s="193" t="s">
        <v>132</v>
      </c>
      <c r="E229" s="215" t="s">
        <v>19</v>
      </c>
      <c r="F229" s="216" t="s">
        <v>137</v>
      </c>
      <c r="G229" s="214"/>
      <c r="H229" s="217">
        <v>18</v>
      </c>
      <c r="I229" s="218"/>
      <c r="J229" s="214"/>
      <c r="K229" s="214"/>
      <c r="L229" s="219"/>
      <c r="M229" s="220"/>
      <c r="N229" s="221"/>
      <c r="O229" s="221"/>
      <c r="P229" s="221"/>
      <c r="Q229" s="221"/>
      <c r="R229" s="221"/>
      <c r="S229" s="221"/>
      <c r="T229" s="222"/>
      <c r="AT229" s="223" t="s">
        <v>132</v>
      </c>
      <c r="AU229" s="223" t="s">
        <v>84</v>
      </c>
      <c r="AV229" s="15" t="s">
        <v>128</v>
      </c>
      <c r="AW229" s="15" t="s">
        <v>34</v>
      </c>
      <c r="AX229" s="15" t="s">
        <v>79</v>
      </c>
      <c r="AY229" s="223" t="s">
        <v>121</v>
      </c>
    </row>
    <row r="230" spans="1:65" s="2" customFormat="1" ht="21.75" customHeight="1">
      <c r="A230" s="34"/>
      <c r="B230" s="35"/>
      <c r="C230" s="173" t="s">
        <v>276</v>
      </c>
      <c r="D230" s="173" t="s">
        <v>123</v>
      </c>
      <c r="E230" s="174" t="s">
        <v>277</v>
      </c>
      <c r="F230" s="175" t="s">
        <v>278</v>
      </c>
      <c r="G230" s="176" t="s">
        <v>272</v>
      </c>
      <c r="H230" s="177">
        <v>170</v>
      </c>
      <c r="I230" s="178"/>
      <c r="J230" s="179">
        <f>ROUND(I230*H230,2)</f>
        <v>0</v>
      </c>
      <c r="K230" s="175" t="s">
        <v>127</v>
      </c>
      <c r="L230" s="39"/>
      <c r="M230" s="180" t="s">
        <v>19</v>
      </c>
      <c r="N230" s="181" t="s">
        <v>45</v>
      </c>
      <c r="O230" s="64"/>
      <c r="P230" s="182">
        <f>O230*H230</f>
        <v>0</v>
      </c>
      <c r="Q230" s="182">
        <v>0</v>
      </c>
      <c r="R230" s="182">
        <f>Q230*H230</f>
        <v>0</v>
      </c>
      <c r="S230" s="182">
        <v>0</v>
      </c>
      <c r="T230" s="183">
        <f>S230*H230</f>
        <v>0</v>
      </c>
      <c r="U230" s="34"/>
      <c r="V230" s="34"/>
      <c r="W230" s="34"/>
      <c r="X230" s="34"/>
      <c r="Y230" s="34"/>
      <c r="Z230" s="34"/>
      <c r="AA230" s="34"/>
      <c r="AB230" s="34"/>
      <c r="AC230" s="34"/>
      <c r="AD230" s="34"/>
      <c r="AE230" s="34"/>
      <c r="AR230" s="184" t="s">
        <v>128</v>
      </c>
      <c r="AT230" s="184" t="s">
        <v>123</v>
      </c>
      <c r="AU230" s="184" t="s">
        <v>84</v>
      </c>
      <c r="AY230" s="17" t="s">
        <v>121</v>
      </c>
      <c r="BE230" s="185">
        <f>IF(N230="základní",J230,0)</f>
        <v>0</v>
      </c>
      <c r="BF230" s="185">
        <f>IF(N230="snížená",J230,0)</f>
        <v>0</v>
      </c>
      <c r="BG230" s="185">
        <f>IF(N230="zákl. přenesená",J230,0)</f>
        <v>0</v>
      </c>
      <c r="BH230" s="185">
        <f>IF(N230="sníž. přenesená",J230,0)</f>
        <v>0</v>
      </c>
      <c r="BI230" s="185">
        <f>IF(N230="nulová",J230,0)</f>
        <v>0</v>
      </c>
      <c r="BJ230" s="17" t="s">
        <v>79</v>
      </c>
      <c r="BK230" s="185">
        <f>ROUND(I230*H230,2)</f>
        <v>0</v>
      </c>
      <c r="BL230" s="17" t="s">
        <v>128</v>
      </c>
      <c r="BM230" s="184" t="s">
        <v>279</v>
      </c>
    </row>
    <row r="231" spans="1:65" s="2" customFormat="1" ht="10.199999999999999">
      <c r="A231" s="34"/>
      <c r="B231" s="35"/>
      <c r="C231" s="36"/>
      <c r="D231" s="186" t="s">
        <v>130</v>
      </c>
      <c r="E231" s="36"/>
      <c r="F231" s="187" t="s">
        <v>280</v>
      </c>
      <c r="G231" s="36"/>
      <c r="H231" s="36"/>
      <c r="I231" s="188"/>
      <c r="J231" s="36"/>
      <c r="K231" s="36"/>
      <c r="L231" s="39"/>
      <c r="M231" s="189"/>
      <c r="N231" s="190"/>
      <c r="O231" s="64"/>
      <c r="P231" s="64"/>
      <c r="Q231" s="64"/>
      <c r="R231" s="64"/>
      <c r="S231" s="64"/>
      <c r="T231" s="65"/>
      <c r="U231" s="34"/>
      <c r="V231" s="34"/>
      <c r="W231" s="34"/>
      <c r="X231" s="34"/>
      <c r="Y231" s="34"/>
      <c r="Z231" s="34"/>
      <c r="AA231" s="34"/>
      <c r="AB231" s="34"/>
      <c r="AC231" s="34"/>
      <c r="AD231" s="34"/>
      <c r="AE231" s="34"/>
      <c r="AT231" s="17" t="s">
        <v>130</v>
      </c>
      <c r="AU231" s="17" t="s">
        <v>84</v>
      </c>
    </row>
    <row r="232" spans="1:65" s="14" customFormat="1" ht="10.199999999999999">
      <c r="B232" s="202"/>
      <c r="C232" s="203"/>
      <c r="D232" s="193" t="s">
        <v>132</v>
      </c>
      <c r="E232" s="204" t="s">
        <v>19</v>
      </c>
      <c r="F232" s="205" t="s">
        <v>281</v>
      </c>
      <c r="G232" s="203"/>
      <c r="H232" s="206">
        <v>128</v>
      </c>
      <c r="I232" s="207"/>
      <c r="J232" s="203"/>
      <c r="K232" s="203"/>
      <c r="L232" s="208"/>
      <c r="M232" s="209"/>
      <c r="N232" s="210"/>
      <c r="O232" s="210"/>
      <c r="P232" s="210"/>
      <c r="Q232" s="210"/>
      <c r="R232" s="210"/>
      <c r="S232" s="210"/>
      <c r="T232" s="211"/>
      <c r="AT232" s="212" t="s">
        <v>132</v>
      </c>
      <c r="AU232" s="212" t="s">
        <v>84</v>
      </c>
      <c r="AV232" s="14" t="s">
        <v>84</v>
      </c>
      <c r="AW232" s="14" t="s">
        <v>34</v>
      </c>
      <c r="AX232" s="14" t="s">
        <v>74</v>
      </c>
      <c r="AY232" s="212" t="s">
        <v>121</v>
      </c>
    </row>
    <row r="233" spans="1:65" s="14" customFormat="1" ht="10.199999999999999">
      <c r="B233" s="202"/>
      <c r="C233" s="203"/>
      <c r="D233" s="193" t="s">
        <v>132</v>
      </c>
      <c r="E233" s="204" t="s">
        <v>19</v>
      </c>
      <c r="F233" s="205" t="s">
        <v>282</v>
      </c>
      <c r="G233" s="203"/>
      <c r="H233" s="206">
        <v>42</v>
      </c>
      <c r="I233" s="207"/>
      <c r="J233" s="203"/>
      <c r="K233" s="203"/>
      <c r="L233" s="208"/>
      <c r="M233" s="209"/>
      <c r="N233" s="210"/>
      <c r="O233" s="210"/>
      <c r="P233" s="210"/>
      <c r="Q233" s="210"/>
      <c r="R233" s="210"/>
      <c r="S233" s="210"/>
      <c r="T233" s="211"/>
      <c r="AT233" s="212" t="s">
        <v>132</v>
      </c>
      <c r="AU233" s="212" t="s">
        <v>84</v>
      </c>
      <c r="AV233" s="14" t="s">
        <v>84</v>
      </c>
      <c r="AW233" s="14" t="s">
        <v>34</v>
      </c>
      <c r="AX233" s="14" t="s">
        <v>74</v>
      </c>
      <c r="AY233" s="212" t="s">
        <v>121</v>
      </c>
    </row>
    <row r="234" spans="1:65" s="15" customFormat="1" ht="10.199999999999999">
      <c r="B234" s="213"/>
      <c r="C234" s="214"/>
      <c r="D234" s="193" t="s">
        <v>132</v>
      </c>
      <c r="E234" s="215" t="s">
        <v>19</v>
      </c>
      <c r="F234" s="216" t="s">
        <v>137</v>
      </c>
      <c r="G234" s="214"/>
      <c r="H234" s="217">
        <v>170</v>
      </c>
      <c r="I234" s="218"/>
      <c r="J234" s="214"/>
      <c r="K234" s="214"/>
      <c r="L234" s="219"/>
      <c r="M234" s="220"/>
      <c r="N234" s="221"/>
      <c r="O234" s="221"/>
      <c r="P234" s="221"/>
      <c r="Q234" s="221"/>
      <c r="R234" s="221"/>
      <c r="S234" s="221"/>
      <c r="T234" s="222"/>
      <c r="AT234" s="223" t="s">
        <v>132</v>
      </c>
      <c r="AU234" s="223" t="s">
        <v>84</v>
      </c>
      <c r="AV234" s="15" t="s">
        <v>128</v>
      </c>
      <c r="AW234" s="15" t="s">
        <v>34</v>
      </c>
      <c r="AX234" s="15" t="s">
        <v>79</v>
      </c>
      <c r="AY234" s="223" t="s">
        <v>121</v>
      </c>
    </row>
    <row r="235" spans="1:65" s="2" customFormat="1" ht="16.5" customHeight="1">
      <c r="A235" s="34"/>
      <c r="B235" s="35"/>
      <c r="C235" s="225" t="s">
        <v>283</v>
      </c>
      <c r="D235" s="225" t="s">
        <v>284</v>
      </c>
      <c r="E235" s="226" t="s">
        <v>285</v>
      </c>
      <c r="F235" s="227" t="s">
        <v>286</v>
      </c>
      <c r="G235" s="228" t="s">
        <v>272</v>
      </c>
      <c r="H235" s="229">
        <v>128</v>
      </c>
      <c r="I235" s="230"/>
      <c r="J235" s="231">
        <f>ROUND(I235*H235,2)</f>
        <v>0</v>
      </c>
      <c r="K235" s="227" t="s">
        <v>127</v>
      </c>
      <c r="L235" s="232"/>
      <c r="M235" s="233" t="s">
        <v>19</v>
      </c>
      <c r="N235" s="234" t="s">
        <v>45</v>
      </c>
      <c r="O235" s="64"/>
      <c r="P235" s="182">
        <f>O235*H235</f>
        <v>0</v>
      </c>
      <c r="Q235" s="182">
        <v>2.0999999999999999E-3</v>
      </c>
      <c r="R235" s="182">
        <f>Q235*H235</f>
        <v>0.26879999999999998</v>
      </c>
      <c r="S235" s="182">
        <v>0</v>
      </c>
      <c r="T235" s="183">
        <f>S235*H235</f>
        <v>0</v>
      </c>
      <c r="U235" s="34"/>
      <c r="V235" s="34"/>
      <c r="W235" s="34"/>
      <c r="X235" s="34"/>
      <c r="Y235" s="34"/>
      <c r="Z235" s="34"/>
      <c r="AA235" s="34"/>
      <c r="AB235" s="34"/>
      <c r="AC235" s="34"/>
      <c r="AD235" s="34"/>
      <c r="AE235" s="34"/>
      <c r="AR235" s="184" t="s">
        <v>176</v>
      </c>
      <c r="AT235" s="184" t="s">
        <v>284</v>
      </c>
      <c r="AU235" s="184" t="s">
        <v>84</v>
      </c>
      <c r="AY235" s="17" t="s">
        <v>121</v>
      </c>
      <c r="BE235" s="185">
        <f>IF(N235="základní",J235,0)</f>
        <v>0</v>
      </c>
      <c r="BF235" s="185">
        <f>IF(N235="snížená",J235,0)</f>
        <v>0</v>
      </c>
      <c r="BG235" s="185">
        <f>IF(N235="zákl. přenesená",J235,0)</f>
        <v>0</v>
      </c>
      <c r="BH235" s="185">
        <f>IF(N235="sníž. přenesená",J235,0)</f>
        <v>0</v>
      </c>
      <c r="BI235" s="185">
        <f>IF(N235="nulová",J235,0)</f>
        <v>0</v>
      </c>
      <c r="BJ235" s="17" t="s">
        <v>79</v>
      </c>
      <c r="BK235" s="185">
        <f>ROUND(I235*H235,2)</f>
        <v>0</v>
      </c>
      <c r="BL235" s="17" t="s">
        <v>128</v>
      </c>
      <c r="BM235" s="184" t="s">
        <v>287</v>
      </c>
    </row>
    <row r="236" spans="1:65" s="14" customFormat="1" ht="10.199999999999999">
      <c r="B236" s="202"/>
      <c r="C236" s="203"/>
      <c r="D236" s="193" t="s">
        <v>132</v>
      </c>
      <c r="E236" s="204" t="s">
        <v>19</v>
      </c>
      <c r="F236" s="205" t="s">
        <v>281</v>
      </c>
      <c r="G236" s="203"/>
      <c r="H236" s="206">
        <v>128</v>
      </c>
      <c r="I236" s="207"/>
      <c r="J236" s="203"/>
      <c r="K236" s="203"/>
      <c r="L236" s="208"/>
      <c r="M236" s="209"/>
      <c r="N236" s="210"/>
      <c r="O236" s="210"/>
      <c r="P236" s="210"/>
      <c r="Q236" s="210"/>
      <c r="R236" s="210"/>
      <c r="S236" s="210"/>
      <c r="T236" s="211"/>
      <c r="AT236" s="212" t="s">
        <v>132</v>
      </c>
      <c r="AU236" s="212" t="s">
        <v>84</v>
      </c>
      <c r="AV236" s="14" t="s">
        <v>84</v>
      </c>
      <c r="AW236" s="14" t="s">
        <v>34</v>
      </c>
      <c r="AX236" s="14" t="s">
        <v>74</v>
      </c>
      <c r="AY236" s="212" t="s">
        <v>121</v>
      </c>
    </row>
    <row r="237" spans="1:65" s="15" customFormat="1" ht="10.199999999999999">
      <c r="B237" s="213"/>
      <c r="C237" s="214"/>
      <c r="D237" s="193" t="s">
        <v>132</v>
      </c>
      <c r="E237" s="215" t="s">
        <v>19</v>
      </c>
      <c r="F237" s="216" t="s">
        <v>137</v>
      </c>
      <c r="G237" s="214"/>
      <c r="H237" s="217">
        <v>128</v>
      </c>
      <c r="I237" s="218"/>
      <c r="J237" s="214"/>
      <c r="K237" s="214"/>
      <c r="L237" s="219"/>
      <c r="M237" s="220"/>
      <c r="N237" s="221"/>
      <c r="O237" s="221"/>
      <c r="P237" s="221"/>
      <c r="Q237" s="221"/>
      <c r="R237" s="221"/>
      <c r="S237" s="221"/>
      <c r="T237" s="222"/>
      <c r="AT237" s="223" t="s">
        <v>132</v>
      </c>
      <c r="AU237" s="223" t="s">
        <v>84</v>
      </c>
      <c r="AV237" s="15" t="s">
        <v>128</v>
      </c>
      <c r="AW237" s="15" t="s">
        <v>34</v>
      </c>
      <c r="AX237" s="15" t="s">
        <v>79</v>
      </c>
      <c r="AY237" s="223" t="s">
        <v>121</v>
      </c>
    </row>
    <row r="238" spans="1:65" s="2" customFormat="1" ht="16.5" customHeight="1">
      <c r="A238" s="34"/>
      <c r="B238" s="35"/>
      <c r="C238" s="225" t="s">
        <v>288</v>
      </c>
      <c r="D238" s="225" t="s">
        <v>284</v>
      </c>
      <c r="E238" s="226" t="s">
        <v>289</v>
      </c>
      <c r="F238" s="227" t="s">
        <v>290</v>
      </c>
      <c r="G238" s="228" t="s">
        <v>272</v>
      </c>
      <c r="H238" s="229">
        <v>42</v>
      </c>
      <c r="I238" s="230"/>
      <c r="J238" s="231">
        <f>ROUND(I238*H238,2)</f>
        <v>0</v>
      </c>
      <c r="K238" s="227" t="s">
        <v>19</v>
      </c>
      <c r="L238" s="232"/>
      <c r="M238" s="233" t="s">
        <v>19</v>
      </c>
      <c r="N238" s="234" t="s">
        <v>45</v>
      </c>
      <c r="O238" s="64"/>
      <c r="P238" s="182">
        <f>O238*H238</f>
        <v>0</v>
      </c>
      <c r="Q238" s="182">
        <v>2.0999999999999999E-3</v>
      </c>
      <c r="R238" s="182">
        <f>Q238*H238</f>
        <v>8.8200000000000001E-2</v>
      </c>
      <c r="S238" s="182">
        <v>0</v>
      </c>
      <c r="T238" s="183">
        <f>S238*H238</f>
        <v>0</v>
      </c>
      <c r="U238" s="34"/>
      <c r="V238" s="34"/>
      <c r="W238" s="34"/>
      <c r="X238" s="34"/>
      <c r="Y238" s="34"/>
      <c r="Z238" s="34"/>
      <c r="AA238" s="34"/>
      <c r="AB238" s="34"/>
      <c r="AC238" s="34"/>
      <c r="AD238" s="34"/>
      <c r="AE238" s="34"/>
      <c r="AR238" s="184" t="s">
        <v>176</v>
      </c>
      <c r="AT238" s="184" t="s">
        <v>284</v>
      </c>
      <c r="AU238" s="184" t="s">
        <v>84</v>
      </c>
      <c r="AY238" s="17" t="s">
        <v>121</v>
      </c>
      <c r="BE238" s="185">
        <f>IF(N238="základní",J238,0)</f>
        <v>0</v>
      </c>
      <c r="BF238" s="185">
        <f>IF(N238="snížená",J238,0)</f>
        <v>0</v>
      </c>
      <c r="BG238" s="185">
        <f>IF(N238="zákl. přenesená",J238,0)</f>
        <v>0</v>
      </c>
      <c r="BH238" s="185">
        <f>IF(N238="sníž. přenesená",J238,0)</f>
        <v>0</v>
      </c>
      <c r="BI238" s="185">
        <f>IF(N238="nulová",J238,0)</f>
        <v>0</v>
      </c>
      <c r="BJ238" s="17" t="s">
        <v>79</v>
      </c>
      <c r="BK238" s="185">
        <f>ROUND(I238*H238,2)</f>
        <v>0</v>
      </c>
      <c r="BL238" s="17" t="s">
        <v>128</v>
      </c>
      <c r="BM238" s="184" t="s">
        <v>291</v>
      </c>
    </row>
    <row r="239" spans="1:65" s="14" customFormat="1" ht="10.199999999999999">
      <c r="B239" s="202"/>
      <c r="C239" s="203"/>
      <c r="D239" s="193" t="s">
        <v>132</v>
      </c>
      <c r="E239" s="204" t="s">
        <v>19</v>
      </c>
      <c r="F239" s="205" t="s">
        <v>292</v>
      </c>
      <c r="G239" s="203"/>
      <c r="H239" s="206">
        <v>42</v>
      </c>
      <c r="I239" s="207"/>
      <c r="J239" s="203"/>
      <c r="K239" s="203"/>
      <c r="L239" s="208"/>
      <c r="M239" s="209"/>
      <c r="N239" s="210"/>
      <c r="O239" s="210"/>
      <c r="P239" s="210"/>
      <c r="Q239" s="210"/>
      <c r="R239" s="210"/>
      <c r="S239" s="210"/>
      <c r="T239" s="211"/>
      <c r="AT239" s="212" t="s">
        <v>132</v>
      </c>
      <c r="AU239" s="212" t="s">
        <v>84</v>
      </c>
      <c r="AV239" s="14" t="s">
        <v>84</v>
      </c>
      <c r="AW239" s="14" t="s">
        <v>34</v>
      </c>
      <c r="AX239" s="14" t="s">
        <v>74</v>
      </c>
      <c r="AY239" s="212" t="s">
        <v>121</v>
      </c>
    </row>
    <row r="240" spans="1:65" s="15" customFormat="1" ht="10.199999999999999">
      <c r="B240" s="213"/>
      <c r="C240" s="214"/>
      <c r="D240" s="193" t="s">
        <v>132</v>
      </c>
      <c r="E240" s="215" t="s">
        <v>19</v>
      </c>
      <c r="F240" s="216" t="s">
        <v>137</v>
      </c>
      <c r="G240" s="214"/>
      <c r="H240" s="217">
        <v>42</v>
      </c>
      <c r="I240" s="218"/>
      <c r="J240" s="214"/>
      <c r="K240" s="214"/>
      <c r="L240" s="219"/>
      <c r="M240" s="220"/>
      <c r="N240" s="221"/>
      <c r="O240" s="221"/>
      <c r="P240" s="221"/>
      <c r="Q240" s="221"/>
      <c r="R240" s="221"/>
      <c r="S240" s="221"/>
      <c r="T240" s="222"/>
      <c r="AT240" s="223" t="s">
        <v>132</v>
      </c>
      <c r="AU240" s="223" t="s">
        <v>84</v>
      </c>
      <c r="AV240" s="15" t="s">
        <v>128</v>
      </c>
      <c r="AW240" s="15" t="s">
        <v>34</v>
      </c>
      <c r="AX240" s="15" t="s">
        <v>79</v>
      </c>
      <c r="AY240" s="223" t="s">
        <v>121</v>
      </c>
    </row>
    <row r="241" spans="1:65" s="2" customFormat="1" ht="24.15" customHeight="1">
      <c r="A241" s="34"/>
      <c r="B241" s="35"/>
      <c r="C241" s="173" t="s">
        <v>293</v>
      </c>
      <c r="D241" s="173" t="s">
        <v>123</v>
      </c>
      <c r="E241" s="174" t="s">
        <v>294</v>
      </c>
      <c r="F241" s="175" t="s">
        <v>295</v>
      </c>
      <c r="G241" s="176" t="s">
        <v>296</v>
      </c>
      <c r="H241" s="177">
        <v>5884</v>
      </c>
      <c r="I241" s="178"/>
      <c r="J241" s="179">
        <f>ROUND(I241*H241,2)</f>
        <v>0</v>
      </c>
      <c r="K241" s="175" t="s">
        <v>127</v>
      </c>
      <c r="L241" s="39"/>
      <c r="M241" s="180" t="s">
        <v>19</v>
      </c>
      <c r="N241" s="181" t="s">
        <v>45</v>
      </c>
      <c r="O241" s="64"/>
      <c r="P241" s="182">
        <f>O241*H241</f>
        <v>0</v>
      </c>
      <c r="Q241" s="182">
        <v>0</v>
      </c>
      <c r="R241" s="182">
        <f>Q241*H241</f>
        <v>0</v>
      </c>
      <c r="S241" s="182">
        <v>0</v>
      </c>
      <c r="T241" s="183">
        <f>S241*H241</f>
        <v>0</v>
      </c>
      <c r="U241" s="34"/>
      <c r="V241" s="34"/>
      <c r="W241" s="34"/>
      <c r="X241" s="34"/>
      <c r="Y241" s="34"/>
      <c r="Z241" s="34"/>
      <c r="AA241" s="34"/>
      <c r="AB241" s="34"/>
      <c r="AC241" s="34"/>
      <c r="AD241" s="34"/>
      <c r="AE241" s="34"/>
      <c r="AR241" s="184" t="s">
        <v>128</v>
      </c>
      <c r="AT241" s="184" t="s">
        <v>123</v>
      </c>
      <c r="AU241" s="184" t="s">
        <v>84</v>
      </c>
      <c r="AY241" s="17" t="s">
        <v>121</v>
      </c>
      <c r="BE241" s="185">
        <f>IF(N241="základní",J241,0)</f>
        <v>0</v>
      </c>
      <c r="BF241" s="185">
        <f>IF(N241="snížená",J241,0)</f>
        <v>0</v>
      </c>
      <c r="BG241" s="185">
        <f>IF(N241="zákl. přenesená",J241,0)</f>
        <v>0</v>
      </c>
      <c r="BH241" s="185">
        <f>IF(N241="sníž. přenesená",J241,0)</f>
        <v>0</v>
      </c>
      <c r="BI241" s="185">
        <f>IF(N241="nulová",J241,0)</f>
        <v>0</v>
      </c>
      <c r="BJ241" s="17" t="s">
        <v>79</v>
      </c>
      <c r="BK241" s="185">
        <f>ROUND(I241*H241,2)</f>
        <v>0</v>
      </c>
      <c r="BL241" s="17" t="s">
        <v>128</v>
      </c>
      <c r="BM241" s="184" t="s">
        <v>297</v>
      </c>
    </row>
    <row r="242" spans="1:65" s="2" customFormat="1" ht="10.199999999999999">
      <c r="A242" s="34"/>
      <c r="B242" s="35"/>
      <c r="C242" s="36"/>
      <c r="D242" s="186" t="s">
        <v>130</v>
      </c>
      <c r="E242" s="36"/>
      <c r="F242" s="187" t="s">
        <v>298</v>
      </c>
      <c r="G242" s="36"/>
      <c r="H242" s="36"/>
      <c r="I242" s="188"/>
      <c r="J242" s="36"/>
      <c r="K242" s="36"/>
      <c r="L242" s="39"/>
      <c r="M242" s="189"/>
      <c r="N242" s="190"/>
      <c r="O242" s="64"/>
      <c r="P242" s="64"/>
      <c r="Q242" s="64"/>
      <c r="R242" s="64"/>
      <c r="S242" s="64"/>
      <c r="T242" s="65"/>
      <c r="U242" s="34"/>
      <c r="V242" s="34"/>
      <c r="W242" s="34"/>
      <c r="X242" s="34"/>
      <c r="Y242" s="34"/>
      <c r="Z242" s="34"/>
      <c r="AA242" s="34"/>
      <c r="AB242" s="34"/>
      <c r="AC242" s="34"/>
      <c r="AD242" s="34"/>
      <c r="AE242" s="34"/>
      <c r="AT242" s="17" t="s">
        <v>130</v>
      </c>
      <c r="AU242" s="17" t="s">
        <v>84</v>
      </c>
    </row>
    <row r="243" spans="1:65" s="14" customFormat="1" ht="10.199999999999999">
      <c r="B243" s="202"/>
      <c r="C243" s="203"/>
      <c r="D243" s="193" t="s">
        <v>132</v>
      </c>
      <c r="E243" s="204" t="s">
        <v>19</v>
      </c>
      <c r="F243" s="205" t="s">
        <v>299</v>
      </c>
      <c r="G243" s="203"/>
      <c r="H243" s="206">
        <v>5884</v>
      </c>
      <c r="I243" s="207"/>
      <c r="J243" s="203"/>
      <c r="K243" s="203"/>
      <c r="L243" s="208"/>
      <c r="M243" s="209"/>
      <c r="N243" s="210"/>
      <c r="O243" s="210"/>
      <c r="P243" s="210"/>
      <c r="Q243" s="210"/>
      <c r="R243" s="210"/>
      <c r="S243" s="210"/>
      <c r="T243" s="211"/>
      <c r="AT243" s="212" t="s">
        <v>132</v>
      </c>
      <c r="AU243" s="212" t="s">
        <v>84</v>
      </c>
      <c r="AV243" s="14" t="s">
        <v>84</v>
      </c>
      <c r="AW243" s="14" t="s">
        <v>34</v>
      </c>
      <c r="AX243" s="14" t="s">
        <v>74</v>
      </c>
      <c r="AY243" s="212" t="s">
        <v>121</v>
      </c>
    </row>
    <row r="244" spans="1:65" s="15" customFormat="1" ht="10.199999999999999">
      <c r="B244" s="213"/>
      <c r="C244" s="214"/>
      <c r="D244" s="193" t="s">
        <v>132</v>
      </c>
      <c r="E244" s="215" t="s">
        <v>19</v>
      </c>
      <c r="F244" s="216" t="s">
        <v>137</v>
      </c>
      <c r="G244" s="214"/>
      <c r="H244" s="217">
        <v>5884</v>
      </c>
      <c r="I244" s="218"/>
      <c r="J244" s="214"/>
      <c r="K244" s="214"/>
      <c r="L244" s="219"/>
      <c r="M244" s="220"/>
      <c r="N244" s="221"/>
      <c r="O244" s="221"/>
      <c r="P244" s="221"/>
      <c r="Q244" s="221"/>
      <c r="R244" s="221"/>
      <c r="S244" s="221"/>
      <c r="T244" s="222"/>
      <c r="AT244" s="223" t="s">
        <v>132</v>
      </c>
      <c r="AU244" s="223" t="s">
        <v>84</v>
      </c>
      <c r="AV244" s="15" t="s">
        <v>128</v>
      </c>
      <c r="AW244" s="15" t="s">
        <v>34</v>
      </c>
      <c r="AX244" s="15" t="s">
        <v>79</v>
      </c>
      <c r="AY244" s="223" t="s">
        <v>121</v>
      </c>
    </row>
    <row r="245" spans="1:65" s="2" customFormat="1" ht="21.75" customHeight="1">
      <c r="A245" s="34"/>
      <c r="B245" s="35"/>
      <c r="C245" s="173" t="s">
        <v>300</v>
      </c>
      <c r="D245" s="173" t="s">
        <v>123</v>
      </c>
      <c r="E245" s="174" t="s">
        <v>301</v>
      </c>
      <c r="F245" s="175" t="s">
        <v>302</v>
      </c>
      <c r="G245" s="176" t="s">
        <v>296</v>
      </c>
      <c r="H245" s="177">
        <v>5870</v>
      </c>
      <c r="I245" s="178"/>
      <c r="J245" s="179">
        <f>ROUND(I245*H245,2)</f>
        <v>0</v>
      </c>
      <c r="K245" s="175" t="s">
        <v>127</v>
      </c>
      <c r="L245" s="39"/>
      <c r="M245" s="180" t="s">
        <v>19</v>
      </c>
      <c r="N245" s="181" t="s">
        <v>45</v>
      </c>
      <c r="O245" s="64"/>
      <c r="P245" s="182">
        <f>O245*H245</f>
        <v>0</v>
      </c>
      <c r="Q245" s="182">
        <v>3.3E-4</v>
      </c>
      <c r="R245" s="182">
        <f>Q245*H245</f>
        <v>1.9371</v>
      </c>
      <c r="S245" s="182">
        <v>0</v>
      </c>
      <c r="T245" s="183">
        <f>S245*H245</f>
        <v>0</v>
      </c>
      <c r="U245" s="34"/>
      <c r="V245" s="34"/>
      <c r="W245" s="34"/>
      <c r="X245" s="34"/>
      <c r="Y245" s="34"/>
      <c r="Z245" s="34"/>
      <c r="AA245" s="34"/>
      <c r="AB245" s="34"/>
      <c r="AC245" s="34"/>
      <c r="AD245" s="34"/>
      <c r="AE245" s="34"/>
      <c r="AR245" s="184" t="s">
        <v>128</v>
      </c>
      <c r="AT245" s="184" t="s">
        <v>123</v>
      </c>
      <c r="AU245" s="184" t="s">
        <v>84</v>
      </c>
      <c r="AY245" s="17" t="s">
        <v>121</v>
      </c>
      <c r="BE245" s="185">
        <f>IF(N245="základní",J245,0)</f>
        <v>0</v>
      </c>
      <c r="BF245" s="185">
        <f>IF(N245="snížená",J245,0)</f>
        <v>0</v>
      </c>
      <c r="BG245" s="185">
        <f>IF(N245="zákl. přenesená",J245,0)</f>
        <v>0</v>
      </c>
      <c r="BH245" s="185">
        <f>IF(N245="sníž. přenesená",J245,0)</f>
        <v>0</v>
      </c>
      <c r="BI245" s="185">
        <f>IF(N245="nulová",J245,0)</f>
        <v>0</v>
      </c>
      <c r="BJ245" s="17" t="s">
        <v>79</v>
      </c>
      <c r="BK245" s="185">
        <f>ROUND(I245*H245,2)</f>
        <v>0</v>
      </c>
      <c r="BL245" s="17" t="s">
        <v>128</v>
      </c>
      <c r="BM245" s="184" t="s">
        <v>303</v>
      </c>
    </row>
    <row r="246" spans="1:65" s="2" customFormat="1" ht="10.199999999999999">
      <c r="A246" s="34"/>
      <c r="B246" s="35"/>
      <c r="C246" s="36"/>
      <c r="D246" s="186" t="s">
        <v>130</v>
      </c>
      <c r="E246" s="36"/>
      <c r="F246" s="187" t="s">
        <v>304</v>
      </c>
      <c r="G246" s="36"/>
      <c r="H246" s="36"/>
      <c r="I246" s="188"/>
      <c r="J246" s="36"/>
      <c r="K246" s="36"/>
      <c r="L246" s="39"/>
      <c r="M246" s="189"/>
      <c r="N246" s="190"/>
      <c r="O246" s="64"/>
      <c r="P246" s="64"/>
      <c r="Q246" s="64"/>
      <c r="R246" s="64"/>
      <c r="S246" s="64"/>
      <c r="T246" s="65"/>
      <c r="U246" s="34"/>
      <c r="V246" s="34"/>
      <c r="W246" s="34"/>
      <c r="X246" s="34"/>
      <c r="Y246" s="34"/>
      <c r="Z246" s="34"/>
      <c r="AA246" s="34"/>
      <c r="AB246" s="34"/>
      <c r="AC246" s="34"/>
      <c r="AD246" s="34"/>
      <c r="AE246" s="34"/>
      <c r="AT246" s="17" t="s">
        <v>130</v>
      </c>
      <c r="AU246" s="17" t="s">
        <v>84</v>
      </c>
    </row>
    <row r="247" spans="1:65" s="13" customFormat="1" ht="10.199999999999999">
      <c r="B247" s="191"/>
      <c r="C247" s="192"/>
      <c r="D247" s="193" t="s">
        <v>132</v>
      </c>
      <c r="E247" s="194" t="s">
        <v>19</v>
      </c>
      <c r="F247" s="195" t="s">
        <v>305</v>
      </c>
      <c r="G247" s="192"/>
      <c r="H247" s="194" t="s">
        <v>19</v>
      </c>
      <c r="I247" s="196"/>
      <c r="J247" s="192"/>
      <c r="K247" s="192"/>
      <c r="L247" s="197"/>
      <c r="M247" s="198"/>
      <c r="N247" s="199"/>
      <c r="O247" s="199"/>
      <c r="P247" s="199"/>
      <c r="Q247" s="199"/>
      <c r="R247" s="199"/>
      <c r="S247" s="199"/>
      <c r="T247" s="200"/>
      <c r="AT247" s="201" t="s">
        <v>132</v>
      </c>
      <c r="AU247" s="201" t="s">
        <v>84</v>
      </c>
      <c r="AV247" s="13" t="s">
        <v>79</v>
      </c>
      <c r="AW247" s="13" t="s">
        <v>34</v>
      </c>
      <c r="AX247" s="13" t="s">
        <v>74</v>
      </c>
      <c r="AY247" s="201" t="s">
        <v>121</v>
      </c>
    </row>
    <row r="248" spans="1:65" s="14" customFormat="1" ht="10.199999999999999">
      <c r="B248" s="202"/>
      <c r="C248" s="203"/>
      <c r="D248" s="193" t="s">
        <v>132</v>
      </c>
      <c r="E248" s="204" t="s">
        <v>19</v>
      </c>
      <c r="F248" s="205" t="s">
        <v>306</v>
      </c>
      <c r="G248" s="203"/>
      <c r="H248" s="206">
        <v>5870</v>
      </c>
      <c r="I248" s="207"/>
      <c r="J248" s="203"/>
      <c r="K248" s="203"/>
      <c r="L248" s="208"/>
      <c r="M248" s="209"/>
      <c r="N248" s="210"/>
      <c r="O248" s="210"/>
      <c r="P248" s="210"/>
      <c r="Q248" s="210"/>
      <c r="R248" s="210"/>
      <c r="S248" s="210"/>
      <c r="T248" s="211"/>
      <c r="AT248" s="212" t="s">
        <v>132</v>
      </c>
      <c r="AU248" s="212" t="s">
        <v>84</v>
      </c>
      <c r="AV248" s="14" t="s">
        <v>84</v>
      </c>
      <c r="AW248" s="14" t="s">
        <v>34</v>
      </c>
      <c r="AX248" s="14" t="s">
        <v>74</v>
      </c>
      <c r="AY248" s="212" t="s">
        <v>121</v>
      </c>
    </row>
    <row r="249" spans="1:65" s="15" customFormat="1" ht="10.199999999999999">
      <c r="B249" s="213"/>
      <c r="C249" s="214"/>
      <c r="D249" s="193" t="s">
        <v>132</v>
      </c>
      <c r="E249" s="215" t="s">
        <v>19</v>
      </c>
      <c r="F249" s="216" t="s">
        <v>137</v>
      </c>
      <c r="G249" s="214"/>
      <c r="H249" s="217">
        <v>5870</v>
      </c>
      <c r="I249" s="218"/>
      <c r="J249" s="214"/>
      <c r="K249" s="214"/>
      <c r="L249" s="219"/>
      <c r="M249" s="220"/>
      <c r="N249" s="221"/>
      <c r="O249" s="221"/>
      <c r="P249" s="221"/>
      <c r="Q249" s="221"/>
      <c r="R249" s="221"/>
      <c r="S249" s="221"/>
      <c r="T249" s="222"/>
      <c r="AT249" s="223" t="s">
        <v>132</v>
      </c>
      <c r="AU249" s="223" t="s">
        <v>84</v>
      </c>
      <c r="AV249" s="15" t="s">
        <v>128</v>
      </c>
      <c r="AW249" s="15" t="s">
        <v>34</v>
      </c>
      <c r="AX249" s="15" t="s">
        <v>79</v>
      </c>
      <c r="AY249" s="223" t="s">
        <v>121</v>
      </c>
    </row>
    <row r="250" spans="1:65" s="2" customFormat="1" ht="21.75" customHeight="1">
      <c r="A250" s="34"/>
      <c r="B250" s="35"/>
      <c r="C250" s="173" t="s">
        <v>307</v>
      </c>
      <c r="D250" s="173" t="s">
        <v>123</v>
      </c>
      <c r="E250" s="174" t="s">
        <v>308</v>
      </c>
      <c r="F250" s="175" t="s">
        <v>309</v>
      </c>
      <c r="G250" s="176" t="s">
        <v>296</v>
      </c>
      <c r="H250" s="177">
        <v>14</v>
      </c>
      <c r="I250" s="178"/>
      <c r="J250" s="179">
        <f>ROUND(I250*H250,2)</f>
        <v>0</v>
      </c>
      <c r="K250" s="175" t="s">
        <v>127</v>
      </c>
      <c r="L250" s="39"/>
      <c r="M250" s="180" t="s">
        <v>19</v>
      </c>
      <c r="N250" s="181" t="s">
        <v>45</v>
      </c>
      <c r="O250" s="64"/>
      <c r="P250" s="182">
        <f>O250*H250</f>
        <v>0</v>
      </c>
      <c r="Q250" s="182">
        <v>3.8000000000000002E-4</v>
      </c>
      <c r="R250" s="182">
        <f>Q250*H250</f>
        <v>5.3200000000000001E-3</v>
      </c>
      <c r="S250" s="182">
        <v>0</v>
      </c>
      <c r="T250" s="183">
        <f>S250*H250</f>
        <v>0</v>
      </c>
      <c r="U250" s="34"/>
      <c r="V250" s="34"/>
      <c r="W250" s="34"/>
      <c r="X250" s="34"/>
      <c r="Y250" s="34"/>
      <c r="Z250" s="34"/>
      <c r="AA250" s="34"/>
      <c r="AB250" s="34"/>
      <c r="AC250" s="34"/>
      <c r="AD250" s="34"/>
      <c r="AE250" s="34"/>
      <c r="AR250" s="184" t="s">
        <v>128</v>
      </c>
      <c r="AT250" s="184" t="s">
        <v>123</v>
      </c>
      <c r="AU250" s="184" t="s">
        <v>84</v>
      </c>
      <c r="AY250" s="17" t="s">
        <v>121</v>
      </c>
      <c r="BE250" s="185">
        <f>IF(N250="základní",J250,0)</f>
        <v>0</v>
      </c>
      <c r="BF250" s="185">
        <f>IF(N250="snížená",J250,0)</f>
        <v>0</v>
      </c>
      <c r="BG250" s="185">
        <f>IF(N250="zákl. přenesená",J250,0)</f>
        <v>0</v>
      </c>
      <c r="BH250" s="185">
        <f>IF(N250="sníž. přenesená",J250,0)</f>
        <v>0</v>
      </c>
      <c r="BI250" s="185">
        <f>IF(N250="nulová",J250,0)</f>
        <v>0</v>
      </c>
      <c r="BJ250" s="17" t="s">
        <v>79</v>
      </c>
      <c r="BK250" s="185">
        <f>ROUND(I250*H250,2)</f>
        <v>0</v>
      </c>
      <c r="BL250" s="17" t="s">
        <v>128</v>
      </c>
      <c r="BM250" s="184" t="s">
        <v>310</v>
      </c>
    </row>
    <row r="251" spans="1:65" s="2" customFormat="1" ht="10.199999999999999">
      <c r="A251" s="34"/>
      <c r="B251" s="35"/>
      <c r="C251" s="36"/>
      <c r="D251" s="186" t="s">
        <v>130</v>
      </c>
      <c r="E251" s="36"/>
      <c r="F251" s="187" t="s">
        <v>311</v>
      </c>
      <c r="G251" s="36"/>
      <c r="H251" s="36"/>
      <c r="I251" s="188"/>
      <c r="J251" s="36"/>
      <c r="K251" s="36"/>
      <c r="L251" s="39"/>
      <c r="M251" s="189"/>
      <c r="N251" s="190"/>
      <c r="O251" s="64"/>
      <c r="P251" s="64"/>
      <c r="Q251" s="64"/>
      <c r="R251" s="64"/>
      <c r="S251" s="64"/>
      <c r="T251" s="65"/>
      <c r="U251" s="34"/>
      <c r="V251" s="34"/>
      <c r="W251" s="34"/>
      <c r="X251" s="34"/>
      <c r="Y251" s="34"/>
      <c r="Z251" s="34"/>
      <c r="AA251" s="34"/>
      <c r="AB251" s="34"/>
      <c r="AC251" s="34"/>
      <c r="AD251" s="34"/>
      <c r="AE251" s="34"/>
      <c r="AT251" s="17" t="s">
        <v>130</v>
      </c>
      <c r="AU251" s="17" t="s">
        <v>84</v>
      </c>
    </row>
    <row r="252" spans="1:65" s="13" customFormat="1" ht="10.199999999999999">
      <c r="B252" s="191"/>
      <c r="C252" s="192"/>
      <c r="D252" s="193" t="s">
        <v>132</v>
      </c>
      <c r="E252" s="194" t="s">
        <v>19</v>
      </c>
      <c r="F252" s="195" t="s">
        <v>305</v>
      </c>
      <c r="G252" s="192"/>
      <c r="H252" s="194" t="s">
        <v>19</v>
      </c>
      <c r="I252" s="196"/>
      <c r="J252" s="192"/>
      <c r="K252" s="192"/>
      <c r="L252" s="197"/>
      <c r="M252" s="198"/>
      <c r="N252" s="199"/>
      <c r="O252" s="199"/>
      <c r="P252" s="199"/>
      <c r="Q252" s="199"/>
      <c r="R252" s="199"/>
      <c r="S252" s="199"/>
      <c r="T252" s="200"/>
      <c r="AT252" s="201" t="s">
        <v>132</v>
      </c>
      <c r="AU252" s="201" t="s">
        <v>84</v>
      </c>
      <c r="AV252" s="13" t="s">
        <v>79</v>
      </c>
      <c r="AW252" s="13" t="s">
        <v>34</v>
      </c>
      <c r="AX252" s="13" t="s">
        <v>74</v>
      </c>
      <c r="AY252" s="201" t="s">
        <v>121</v>
      </c>
    </row>
    <row r="253" spans="1:65" s="14" customFormat="1" ht="10.199999999999999">
      <c r="B253" s="202"/>
      <c r="C253" s="203"/>
      <c r="D253" s="193" t="s">
        <v>132</v>
      </c>
      <c r="E253" s="204" t="s">
        <v>19</v>
      </c>
      <c r="F253" s="205" t="s">
        <v>312</v>
      </c>
      <c r="G253" s="203"/>
      <c r="H253" s="206">
        <v>14</v>
      </c>
      <c r="I253" s="207"/>
      <c r="J253" s="203"/>
      <c r="K253" s="203"/>
      <c r="L253" s="208"/>
      <c r="M253" s="209"/>
      <c r="N253" s="210"/>
      <c r="O253" s="210"/>
      <c r="P253" s="210"/>
      <c r="Q253" s="210"/>
      <c r="R253" s="210"/>
      <c r="S253" s="210"/>
      <c r="T253" s="211"/>
      <c r="AT253" s="212" t="s">
        <v>132</v>
      </c>
      <c r="AU253" s="212" t="s">
        <v>84</v>
      </c>
      <c r="AV253" s="14" t="s">
        <v>84</v>
      </c>
      <c r="AW253" s="14" t="s">
        <v>34</v>
      </c>
      <c r="AX253" s="14" t="s">
        <v>74</v>
      </c>
      <c r="AY253" s="212" t="s">
        <v>121</v>
      </c>
    </row>
    <row r="254" spans="1:65" s="15" customFormat="1" ht="10.199999999999999">
      <c r="B254" s="213"/>
      <c r="C254" s="214"/>
      <c r="D254" s="193" t="s">
        <v>132</v>
      </c>
      <c r="E254" s="215" t="s">
        <v>19</v>
      </c>
      <c r="F254" s="216" t="s">
        <v>137</v>
      </c>
      <c r="G254" s="214"/>
      <c r="H254" s="217">
        <v>14</v>
      </c>
      <c r="I254" s="218"/>
      <c r="J254" s="214"/>
      <c r="K254" s="214"/>
      <c r="L254" s="219"/>
      <c r="M254" s="220"/>
      <c r="N254" s="221"/>
      <c r="O254" s="221"/>
      <c r="P254" s="221"/>
      <c r="Q254" s="221"/>
      <c r="R254" s="221"/>
      <c r="S254" s="221"/>
      <c r="T254" s="222"/>
      <c r="AT254" s="223" t="s">
        <v>132</v>
      </c>
      <c r="AU254" s="223" t="s">
        <v>84</v>
      </c>
      <c r="AV254" s="15" t="s">
        <v>128</v>
      </c>
      <c r="AW254" s="15" t="s">
        <v>34</v>
      </c>
      <c r="AX254" s="15" t="s">
        <v>79</v>
      </c>
      <c r="AY254" s="223" t="s">
        <v>121</v>
      </c>
    </row>
    <row r="255" spans="1:65" s="2" customFormat="1" ht="24.15" customHeight="1">
      <c r="A255" s="34"/>
      <c r="B255" s="35"/>
      <c r="C255" s="173" t="s">
        <v>313</v>
      </c>
      <c r="D255" s="173" t="s">
        <v>123</v>
      </c>
      <c r="E255" s="174" t="s">
        <v>314</v>
      </c>
      <c r="F255" s="175" t="s">
        <v>315</v>
      </c>
      <c r="G255" s="176" t="s">
        <v>150</v>
      </c>
      <c r="H255" s="177">
        <v>4.3230000000000004</v>
      </c>
      <c r="I255" s="178"/>
      <c r="J255" s="179">
        <f>ROUND(I255*H255,2)</f>
        <v>0</v>
      </c>
      <c r="K255" s="175" t="s">
        <v>127</v>
      </c>
      <c r="L255" s="39"/>
      <c r="M255" s="180" t="s">
        <v>19</v>
      </c>
      <c r="N255" s="181" t="s">
        <v>45</v>
      </c>
      <c r="O255" s="64"/>
      <c r="P255" s="182">
        <f>O255*H255</f>
        <v>0</v>
      </c>
      <c r="Q255" s="182">
        <v>0</v>
      </c>
      <c r="R255" s="182">
        <f>Q255*H255</f>
        <v>0</v>
      </c>
      <c r="S255" s="182">
        <v>0</v>
      </c>
      <c r="T255" s="183">
        <f>S255*H255</f>
        <v>0</v>
      </c>
      <c r="U255" s="34"/>
      <c r="V255" s="34"/>
      <c r="W255" s="34"/>
      <c r="X255" s="34"/>
      <c r="Y255" s="34"/>
      <c r="Z255" s="34"/>
      <c r="AA255" s="34"/>
      <c r="AB255" s="34"/>
      <c r="AC255" s="34"/>
      <c r="AD255" s="34"/>
      <c r="AE255" s="34"/>
      <c r="AR255" s="184" t="s">
        <v>128</v>
      </c>
      <c r="AT255" s="184" t="s">
        <v>123</v>
      </c>
      <c r="AU255" s="184" t="s">
        <v>84</v>
      </c>
      <c r="AY255" s="17" t="s">
        <v>121</v>
      </c>
      <c r="BE255" s="185">
        <f>IF(N255="základní",J255,0)</f>
        <v>0</v>
      </c>
      <c r="BF255" s="185">
        <f>IF(N255="snížená",J255,0)</f>
        <v>0</v>
      </c>
      <c r="BG255" s="185">
        <f>IF(N255="zákl. přenesená",J255,0)</f>
        <v>0</v>
      </c>
      <c r="BH255" s="185">
        <f>IF(N255="sníž. přenesená",J255,0)</f>
        <v>0</v>
      </c>
      <c r="BI255" s="185">
        <f>IF(N255="nulová",J255,0)</f>
        <v>0</v>
      </c>
      <c r="BJ255" s="17" t="s">
        <v>79</v>
      </c>
      <c r="BK255" s="185">
        <f>ROUND(I255*H255,2)</f>
        <v>0</v>
      </c>
      <c r="BL255" s="17" t="s">
        <v>128</v>
      </c>
      <c r="BM255" s="184" t="s">
        <v>316</v>
      </c>
    </row>
    <row r="256" spans="1:65" s="2" customFormat="1" ht="10.199999999999999">
      <c r="A256" s="34"/>
      <c r="B256" s="35"/>
      <c r="C256" s="36"/>
      <c r="D256" s="186" t="s">
        <v>130</v>
      </c>
      <c r="E256" s="36"/>
      <c r="F256" s="187" t="s">
        <v>317</v>
      </c>
      <c r="G256" s="36"/>
      <c r="H256" s="36"/>
      <c r="I256" s="188"/>
      <c r="J256" s="36"/>
      <c r="K256" s="36"/>
      <c r="L256" s="39"/>
      <c r="M256" s="189"/>
      <c r="N256" s="190"/>
      <c r="O256" s="64"/>
      <c r="P256" s="64"/>
      <c r="Q256" s="64"/>
      <c r="R256" s="64"/>
      <c r="S256" s="64"/>
      <c r="T256" s="65"/>
      <c r="U256" s="34"/>
      <c r="V256" s="34"/>
      <c r="W256" s="34"/>
      <c r="X256" s="34"/>
      <c r="Y256" s="34"/>
      <c r="Z256" s="34"/>
      <c r="AA256" s="34"/>
      <c r="AB256" s="34"/>
      <c r="AC256" s="34"/>
      <c r="AD256" s="34"/>
      <c r="AE256" s="34"/>
      <c r="AT256" s="17" t="s">
        <v>130</v>
      </c>
      <c r="AU256" s="17" t="s">
        <v>84</v>
      </c>
    </row>
    <row r="257" spans="1:65" s="12" customFormat="1" ht="22.8" customHeight="1">
      <c r="B257" s="157"/>
      <c r="C257" s="158"/>
      <c r="D257" s="159" t="s">
        <v>73</v>
      </c>
      <c r="E257" s="171" t="s">
        <v>184</v>
      </c>
      <c r="F257" s="171" t="s">
        <v>318</v>
      </c>
      <c r="G257" s="158"/>
      <c r="H257" s="158"/>
      <c r="I257" s="161"/>
      <c r="J257" s="172">
        <f>BK257</f>
        <v>0</v>
      </c>
      <c r="K257" s="158"/>
      <c r="L257" s="163"/>
      <c r="M257" s="164"/>
      <c r="N257" s="165"/>
      <c r="O257" s="165"/>
      <c r="P257" s="166">
        <f>SUM(P258:P331)</f>
        <v>0</v>
      </c>
      <c r="Q257" s="165"/>
      <c r="R257" s="166">
        <f>SUM(R258:R331)</f>
        <v>53.517189500000001</v>
      </c>
      <c r="S257" s="165"/>
      <c r="T257" s="167">
        <f>SUM(T258:T331)</f>
        <v>1462.6979999999999</v>
      </c>
      <c r="AR257" s="168" t="s">
        <v>79</v>
      </c>
      <c r="AT257" s="169" t="s">
        <v>73</v>
      </c>
      <c r="AU257" s="169" t="s">
        <v>79</v>
      </c>
      <c r="AY257" s="168" t="s">
        <v>121</v>
      </c>
      <c r="BK257" s="170">
        <f>SUM(BK258:BK331)</f>
        <v>0</v>
      </c>
    </row>
    <row r="258" spans="1:65" s="2" customFormat="1" ht="16.5" customHeight="1">
      <c r="A258" s="34"/>
      <c r="B258" s="35"/>
      <c r="C258" s="173" t="s">
        <v>319</v>
      </c>
      <c r="D258" s="173" t="s">
        <v>123</v>
      </c>
      <c r="E258" s="174" t="s">
        <v>320</v>
      </c>
      <c r="F258" s="175" t="s">
        <v>321</v>
      </c>
      <c r="G258" s="176" t="s">
        <v>150</v>
      </c>
      <c r="H258" s="177">
        <v>45</v>
      </c>
      <c r="I258" s="178"/>
      <c r="J258" s="179">
        <f>ROUND(I258*H258,2)</f>
        <v>0</v>
      </c>
      <c r="K258" s="175" t="s">
        <v>127</v>
      </c>
      <c r="L258" s="39"/>
      <c r="M258" s="180" t="s">
        <v>19</v>
      </c>
      <c r="N258" s="181" t="s">
        <v>45</v>
      </c>
      <c r="O258" s="64"/>
      <c r="P258" s="182">
        <f>O258*H258</f>
        <v>0</v>
      </c>
      <c r="Q258" s="182">
        <v>1.01</v>
      </c>
      <c r="R258" s="182">
        <f>Q258*H258</f>
        <v>45.45</v>
      </c>
      <c r="S258" s="182">
        <v>0</v>
      </c>
      <c r="T258" s="183">
        <f>S258*H258</f>
        <v>0</v>
      </c>
      <c r="U258" s="34"/>
      <c r="V258" s="34"/>
      <c r="W258" s="34"/>
      <c r="X258" s="34"/>
      <c r="Y258" s="34"/>
      <c r="Z258" s="34"/>
      <c r="AA258" s="34"/>
      <c r="AB258" s="34"/>
      <c r="AC258" s="34"/>
      <c r="AD258" s="34"/>
      <c r="AE258" s="34"/>
      <c r="AR258" s="184" t="s">
        <v>128</v>
      </c>
      <c r="AT258" s="184" t="s">
        <v>123</v>
      </c>
      <c r="AU258" s="184" t="s">
        <v>84</v>
      </c>
      <c r="AY258" s="17" t="s">
        <v>121</v>
      </c>
      <c r="BE258" s="185">
        <f>IF(N258="základní",J258,0)</f>
        <v>0</v>
      </c>
      <c r="BF258" s="185">
        <f>IF(N258="snížená",J258,0)</f>
        <v>0</v>
      </c>
      <c r="BG258" s="185">
        <f>IF(N258="zákl. přenesená",J258,0)</f>
        <v>0</v>
      </c>
      <c r="BH258" s="185">
        <f>IF(N258="sníž. přenesená",J258,0)</f>
        <v>0</v>
      </c>
      <c r="BI258" s="185">
        <f>IF(N258="nulová",J258,0)</f>
        <v>0</v>
      </c>
      <c r="BJ258" s="17" t="s">
        <v>79</v>
      </c>
      <c r="BK258" s="185">
        <f>ROUND(I258*H258,2)</f>
        <v>0</v>
      </c>
      <c r="BL258" s="17" t="s">
        <v>128</v>
      </c>
      <c r="BM258" s="184" t="s">
        <v>322</v>
      </c>
    </row>
    <row r="259" spans="1:65" s="2" customFormat="1" ht="10.199999999999999">
      <c r="A259" s="34"/>
      <c r="B259" s="35"/>
      <c r="C259" s="36"/>
      <c r="D259" s="186" t="s">
        <v>130</v>
      </c>
      <c r="E259" s="36"/>
      <c r="F259" s="187" t="s">
        <v>323</v>
      </c>
      <c r="G259" s="36"/>
      <c r="H259" s="36"/>
      <c r="I259" s="188"/>
      <c r="J259" s="36"/>
      <c r="K259" s="36"/>
      <c r="L259" s="39"/>
      <c r="M259" s="189"/>
      <c r="N259" s="190"/>
      <c r="O259" s="64"/>
      <c r="P259" s="64"/>
      <c r="Q259" s="64"/>
      <c r="R259" s="64"/>
      <c r="S259" s="64"/>
      <c r="T259" s="65"/>
      <c r="U259" s="34"/>
      <c r="V259" s="34"/>
      <c r="W259" s="34"/>
      <c r="X259" s="34"/>
      <c r="Y259" s="34"/>
      <c r="Z259" s="34"/>
      <c r="AA259" s="34"/>
      <c r="AB259" s="34"/>
      <c r="AC259" s="34"/>
      <c r="AD259" s="34"/>
      <c r="AE259" s="34"/>
      <c r="AT259" s="17" t="s">
        <v>130</v>
      </c>
      <c r="AU259" s="17" t="s">
        <v>84</v>
      </c>
    </row>
    <row r="260" spans="1:65" s="13" customFormat="1" ht="10.199999999999999">
      <c r="B260" s="191"/>
      <c r="C260" s="192"/>
      <c r="D260" s="193" t="s">
        <v>132</v>
      </c>
      <c r="E260" s="194" t="s">
        <v>19</v>
      </c>
      <c r="F260" s="195" t="s">
        <v>210</v>
      </c>
      <c r="G260" s="192"/>
      <c r="H260" s="194" t="s">
        <v>19</v>
      </c>
      <c r="I260" s="196"/>
      <c r="J260" s="192"/>
      <c r="K260" s="192"/>
      <c r="L260" s="197"/>
      <c r="M260" s="198"/>
      <c r="N260" s="199"/>
      <c r="O260" s="199"/>
      <c r="P260" s="199"/>
      <c r="Q260" s="199"/>
      <c r="R260" s="199"/>
      <c r="S260" s="199"/>
      <c r="T260" s="200"/>
      <c r="AT260" s="201" t="s">
        <v>132</v>
      </c>
      <c r="AU260" s="201" t="s">
        <v>84</v>
      </c>
      <c r="AV260" s="13" t="s">
        <v>79</v>
      </c>
      <c r="AW260" s="13" t="s">
        <v>34</v>
      </c>
      <c r="AX260" s="13" t="s">
        <v>74</v>
      </c>
      <c r="AY260" s="201" t="s">
        <v>121</v>
      </c>
    </row>
    <row r="261" spans="1:65" s="14" customFormat="1" ht="10.199999999999999">
      <c r="B261" s="202"/>
      <c r="C261" s="203"/>
      <c r="D261" s="193" t="s">
        <v>132</v>
      </c>
      <c r="E261" s="204" t="s">
        <v>19</v>
      </c>
      <c r="F261" s="205" t="s">
        <v>324</v>
      </c>
      <c r="G261" s="203"/>
      <c r="H261" s="206">
        <v>45</v>
      </c>
      <c r="I261" s="207"/>
      <c r="J261" s="203"/>
      <c r="K261" s="203"/>
      <c r="L261" s="208"/>
      <c r="M261" s="209"/>
      <c r="N261" s="210"/>
      <c r="O261" s="210"/>
      <c r="P261" s="210"/>
      <c r="Q261" s="210"/>
      <c r="R261" s="210"/>
      <c r="S261" s="210"/>
      <c r="T261" s="211"/>
      <c r="AT261" s="212" t="s">
        <v>132</v>
      </c>
      <c r="AU261" s="212" t="s">
        <v>84</v>
      </c>
      <c r="AV261" s="14" t="s">
        <v>84</v>
      </c>
      <c r="AW261" s="14" t="s">
        <v>34</v>
      </c>
      <c r="AX261" s="14" t="s">
        <v>74</v>
      </c>
      <c r="AY261" s="212" t="s">
        <v>121</v>
      </c>
    </row>
    <row r="262" spans="1:65" s="15" customFormat="1" ht="10.199999999999999">
      <c r="B262" s="213"/>
      <c r="C262" s="214"/>
      <c r="D262" s="193" t="s">
        <v>132</v>
      </c>
      <c r="E262" s="215" t="s">
        <v>19</v>
      </c>
      <c r="F262" s="216" t="s">
        <v>137</v>
      </c>
      <c r="G262" s="214"/>
      <c r="H262" s="217">
        <v>45</v>
      </c>
      <c r="I262" s="218"/>
      <c r="J262" s="214"/>
      <c r="K262" s="214"/>
      <c r="L262" s="219"/>
      <c r="M262" s="220"/>
      <c r="N262" s="221"/>
      <c r="O262" s="221"/>
      <c r="P262" s="221"/>
      <c r="Q262" s="221"/>
      <c r="R262" s="221"/>
      <c r="S262" s="221"/>
      <c r="T262" s="222"/>
      <c r="AT262" s="223" t="s">
        <v>132</v>
      </c>
      <c r="AU262" s="223" t="s">
        <v>84</v>
      </c>
      <c r="AV262" s="15" t="s">
        <v>128</v>
      </c>
      <c r="AW262" s="15" t="s">
        <v>34</v>
      </c>
      <c r="AX262" s="15" t="s">
        <v>79</v>
      </c>
      <c r="AY262" s="223" t="s">
        <v>121</v>
      </c>
    </row>
    <row r="263" spans="1:65" s="2" customFormat="1" ht="16.5" customHeight="1">
      <c r="A263" s="34"/>
      <c r="B263" s="35"/>
      <c r="C263" s="173" t="s">
        <v>325</v>
      </c>
      <c r="D263" s="173" t="s">
        <v>123</v>
      </c>
      <c r="E263" s="174" t="s">
        <v>326</v>
      </c>
      <c r="F263" s="175" t="s">
        <v>327</v>
      </c>
      <c r="G263" s="176" t="s">
        <v>296</v>
      </c>
      <c r="H263" s="177">
        <v>1450</v>
      </c>
      <c r="I263" s="178"/>
      <c r="J263" s="179">
        <f>ROUND(I263*H263,2)</f>
        <v>0</v>
      </c>
      <c r="K263" s="175" t="s">
        <v>127</v>
      </c>
      <c r="L263" s="39"/>
      <c r="M263" s="180" t="s">
        <v>19</v>
      </c>
      <c r="N263" s="181" t="s">
        <v>45</v>
      </c>
      <c r="O263" s="64"/>
      <c r="P263" s="182">
        <f>O263*H263</f>
        <v>0</v>
      </c>
      <c r="Q263" s="182">
        <v>0</v>
      </c>
      <c r="R263" s="182">
        <f>Q263*H263</f>
        <v>0</v>
      </c>
      <c r="S263" s="182">
        <v>0</v>
      </c>
      <c r="T263" s="183">
        <f>S263*H263</f>
        <v>0</v>
      </c>
      <c r="U263" s="34"/>
      <c r="V263" s="34"/>
      <c r="W263" s="34"/>
      <c r="X263" s="34"/>
      <c r="Y263" s="34"/>
      <c r="Z263" s="34"/>
      <c r="AA263" s="34"/>
      <c r="AB263" s="34"/>
      <c r="AC263" s="34"/>
      <c r="AD263" s="34"/>
      <c r="AE263" s="34"/>
      <c r="AR263" s="184" t="s">
        <v>128</v>
      </c>
      <c r="AT263" s="184" t="s">
        <v>123</v>
      </c>
      <c r="AU263" s="184" t="s">
        <v>84</v>
      </c>
      <c r="AY263" s="17" t="s">
        <v>121</v>
      </c>
      <c r="BE263" s="185">
        <f>IF(N263="základní",J263,0)</f>
        <v>0</v>
      </c>
      <c r="BF263" s="185">
        <f>IF(N263="snížená",J263,0)</f>
        <v>0</v>
      </c>
      <c r="BG263" s="185">
        <f>IF(N263="zákl. přenesená",J263,0)</f>
        <v>0</v>
      </c>
      <c r="BH263" s="185">
        <f>IF(N263="sníž. přenesená",J263,0)</f>
        <v>0</v>
      </c>
      <c r="BI263" s="185">
        <f>IF(N263="nulová",J263,0)</f>
        <v>0</v>
      </c>
      <c r="BJ263" s="17" t="s">
        <v>79</v>
      </c>
      <c r="BK263" s="185">
        <f>ROUND(I263*H263,2)</f>
        <v>0</v>
      </c>
      <c r="BL263" s="17" t="s">
        <v>128</v>
      </c>
      <c r="BM263" s="184" t="s">
        <v>328</v>
      </c>
    </row>
    <row r="264" spans="1:65" s="2" customFormat="1" ht="10.199999999999999">
      <c r="A264" s="34"/>
      <c r="B264" s="35"/>
      <c r="C264" s="36"/>
      <c r="D264" s="186" t="s">
        <v>130</v>
      </c>
      <c r="E264" s="36"/>
      <c r="F264" s="187" t="s">
        <v>329</v>
      </c>
      <c r="G264" s="36"/>
      <c r="H264" s="36"/>
      <c r="I264" s="188"/>
      <c r="J264" s="36"/>
      <c r="K264" s="36"/>
      <c r="L264" s="39"/>
      <c r="M264" s="189"/>
      <c r="N264" s="190"/>
      <c r="O264" s="64"/>
      <c r="P264" s="64"/>
      <c r="Q264" s="64"/>
      <c r="R264" s="64"/>
      <c r="S264" s="64"/>
      <c r="T264" s="65"/>
      <c r="U264" s="34"/>
      <c r="V264" s="34"/>
      <c r="W264" s="34"/>
      <c r="X264" s="34"/>
      <c r="Y264" s="34"/>
      <c r="Z264" s="34"/>
      <c r="AA264" s="34"/>
      <c r="AB264" s="34"/>
      <c r="AC264" s="34"/>
      <c r="AD264" s="34"/>
      <c r="AE264" s="34"/>
      <c r="AT264" s="17" t="s">
        <v>130</v>
      </c>
      <c r="AU264" s="17" t="s">
        <v>84</v>
      </c>
    </row>
    <row r="265" spans="1:65" s="13" customFormat="1" ht="10.199999999999999">
      <c r="B265" s="191"/>
      <c r="C265" s="192"/>
      <c r="D265" s="193" t="s">
        <v>132</v>
      </c>
      <c r="E265" s="194" t="s">
        <v>19</v>
      </c>
      <c r="F265" s="195" t="s">
        <v>210</v>
      </c>
      <c r="G265" s="192"/>
      <c r="H265" s="194" t="s">
        <v>19</v>
      </c>
      <c r="I265" s="196"/>
      <c r="J265" s="192"/>
      <c r="K265" s="192"/>
      <c r="L265" s="197"/>
      <c r="M265" s="198"/>
      <c r="N265" s="199"/>
      <c r="O265" s="199"/>
      <c r="P265" s="199"/>
      <c r="Q265" s="199"/>
      <c r="R265" s="199"/>
      <c r="S265" s="199"/>
      <c r="T265" s="200"/>
      <c r="AT265" s="201" t="s">
        <v>132</v>
      </c>
      <c r="AU265" s="201" t="s">
        <v>84</v>
      </c>
      <c r="AV265" s="13" t="s">
        <v>79</v>
      </c>
      <c r="AW265" s="13" t="s">
        <v>34</v>
      </c>
      <c r="AX265" s="13" t="s">
        <v>74</v>
      </c>
      <c r="AY265" s="201" t="s">
        <v>121</v>
      </c>
    </row>
    <row r="266" spans="1:65" s="14" customFormat="1" ht="10.199999999999999">
      <c r="B266" s="202"/>
      <c r="C266" s="203"/>
      <c r="D266" s="193" t="s">
        <v>132</v>
      </c>
      <c r="E266" s="204" t="s">
        <v>19</v>
      </c>
      <c r="F266" s="205" t="s">
        <v>330</v>
      </c>
      <c r="G266" s="203"/>
      <c r="H266" s="206">
        <v>1450</v>
      </c>
      <c r="I266" s="207"/>
      <c r="J266" s="203"/>
      <c r="K266" s="203"/>
      <c r="L266" s="208"/>
      <c r="M266" s="209"/>
      <c r="N266" s="210"/>
      <c r="O266" s="210"/>
      <c r="P266" s="210"/>
      <c r="Q266" s="210"/>
      <c r="R266" s="210"/>
      <c r="S266" s="210"/>
      <c r="T266" s="211"/>
      <c r="AT266" s="212" t="s">
        <v>132</v>
      </c>
      <c r="AU266" s="212" t="s">
        <v>84</v>
      </c>
      <c r="AV266" s="14" t="s">
        <v>84</v>
      </c>
      <c r="AW266" s="14" t="s">
        <v>34</v>
      </c>
      <c r="AX266" s="14" t="s">
        <v>74</v>
      </c>
      <c r="AY266" s="212" t="s">
        <v>121</v>
      </c>
    </row>
    <row r="267" spans="1:65" s="15" customFormat="1" ht="10.199999999999999">
      <c r="B267" s="213"/>
      <c r="C267" s="214"/>
      <c r="D267" s="193" t="s">
        <v>132</v>
      </c>
      <c r="E267" s="215" t="s">
        <v>19</v>
      </c>
      <c r="F267" s="216" t="s">
        <v>137</v>
      </c>
      <c r="G267" s="214"/>
      <c r="H267" s="217">
        <v>1450</v>
      </c>
      <c r="I267" s="218"/>
      <c r="J267" s="214"/>
      <c r="K267" s="214"/>
      <c r="L267" s="219"/>
      <c r="M267" s="220"/>
      <c r="N267" s="221"/>
      <c r="O267" s="221"/>
      <c r="P267" s="221"/>
      <c r="Q267" s="221"/>
      <c r="R267" s="221"/>
      <c r="S267" s="221"/>
      <c r="T267" s="222"/>
      <c r="AT267" s="223" t="s">
        <v>132</v>
      </c>
      <c r="AU267" s="223" t="s">
        <v>84</v>
      </c>
      <c r="AV267" s="15" t="s">
        <v>128</v>
      </c>
      <c r="AW267" s="15" t="s">
        <v>34</v>
      </c>
      <c r="AX267" s="15" t="s">
        <v>79</v>
      </c>
      <c r="AY267" s="223" t="s">
        <v>121</v>
      </c>
    </row>
    <row r="268" spans="1:65" s="2" customFormat="1" ht="21.75" customHeight="1">
      <c r="A268" s="34"/>
      <c r="B268" s="35"/>
      <c r="C268" s="173" t="s">
        <v>331</v>
      </c>
      <c r="D268" s="173" t="s">
        <v>123</v>
      </c>
      <c r="E268" s="174" t="s">
        <v>332</v>
      </c>
      <c r="F268" s="175" t="s">
        <v>333</v>
      </c>
      <c r="G268" s="176" t="s">
        <v>296</v>
      </c>
      <c r="H268" s="177">
        <v>1450</v>
      </c>
      <c r="I268" s="178"/>
      <c r="J268" s="179">
        <f>ROUND(I268*H268,2)</f>
        <v>0</v>
      </c>
      <c r="K268" s="175" t="s">
        <v>127</v>
      </c>
      <c r="L268" s="39"/>
      <c r="M268" s="180" t="s">
        <v>19</v>
      </c>
      <c r="N268" s="181" t="s">
        <v>45</v>
      </c>
      <c r="O268" s="64"/>
      <c r="P268" s="182">
        <f>O268*H268</f>
        <v>0</v>
      </c>
      <c r="Q268" s="182">
        <v>2.82E-3</v>
      </c>
      <c r="R268" s="182">
        <f>Q268*H268</f>
        <v>4.0890000000000004</v>
      </c>
      <c r="S268" s="182">
        <v>0</v>
      </c>
      <c r="T268" s="183">
        <f>S268*H268</f>
        <v>0</v>
      </c>
      <c r="U268" s="34"/>
      <c r="V268" s="34"/>
      <c r="W268" s="34"/>
      <c r="X268" s="34"/>
      <c r="Y268" s="34"/>
      <c r="Z268" s="34"/>
      <c r="AA268" s="34"/>
      <c r="AB268" s="34"/>
      <c r="AC268" s="34"/>
      <c r="AD268" s="34"/>
      <c r="AE268" s="34"/>
      <c r="AR268" s="184" t="s">
        <v>128</v>
      </c>
      <c r="AT268" s="184" t="s">
        <v>123</v>
      </c>
      <c r="AU268" s="184" t="s">
        <v>84</v>
      </c>
      <c r="AY268" s="17" t="s">
        <v>121</v>
      </c>
      <c r="BE268" s="185">
        <f>IF(N268="základní",J268,0)</f>
        <v>0</v>
      </c>
      <c r="BF268" s="185">
        <f>IF(N268="snížená",J268,0)</f>
        <v>0</v>
      </c>
      <c r="BG268" s="185">
        <f>IF(N268="zákl. přenesená",J268,0)</f>
        <v>0</v>
      </c>
      <c r="BH268" s="185">
        <f>IF(N268="sníž. přenesená",J268,0)</f>
        <v>0</v>
      </c>
      <c r="BI268" s="185">
        <f>IF(N268="nulová",J268,0)</f>
        <v>0</v>
      </c>
      <c r="BJ268" s="17" t="s">
        <v>79</v>
      </c>
      <c r="BK268" s="185">
        <f>ROUND(I268*H268,2)</f>
        <v>0</v>
      </c>
      <c r="BL268" s="17" t="s">
        <v>128</v>
      </c>
      <c r="BM268" s="184" t="s">
        <v>334</v>
      </c>
    </row>
    <row r="269" spans="1:65" s="2" customFormat="1" ht="10.199999999999999">
      <c r="A269" s="34"/>
      <c r="B269" s="35"/>
      <c r="C269" s="36"/>
      <c r="D269" s="186" t="s">
        <v>130</v>
      </c>
      <c r="E269" s="36"/>
      <c r="F269" s="187" t="s">
        <v>335</v>
      </c>
      <c r="G269" s="36"/>
      <c r="H269" s="36"/>
      <c r="I269" s="188"/>
      <c r="J269" s="36"/>
      <c r="K269" s="36"/>
      <c r="L269" s="39"/>
      <c r="M269" s="189"/>
      <c r="N269" s="190"/>
      <c r="O269" s="64"/>
      <c r="P269" s="64"/>
      <c r="Q269" s="64"/>
      <c r="R269" s="64"/>
      <c r="S269" s="64"/>
      <c r="T269" s="65"/>
      <c r="U269" s="34"/>
      <c r="V269" s="34"/>
      <c r="W269" s="34"/>
      <c r="X269" s="34"/>
      <c r="Y269" s="34"/>
      <c r="Z269" s="34"/>
      <c r="AA269" s="34"/>
      <c r="AB269" s="34"/>
      <c r="AC269" s="34"/>
      <c r="AD269" s="34"/>
      <c r="AE269" s="34"/>
      <c r="AT269" s="17" t="s">
        <v>130</v>
      </c>
      <c r="AU269" s="17" t="s">
        <v>84</v>
      </c>
    </row>
    <row r="270" spans="1:65" s="13" customFormat="1" ht="10.199999999999999">
      <c r="B270" s="191"/>
      <c r="C270" s="192"/>
      <c r="D270" s="193" t="s">
        <v>132</v>
      </c>
      <c r="E270" s="194" t="s">
        <v>19</v>
      </c>
      <c r="F270" s="195" t="s">
        <v>210</v>
      </c>
      <c r="G270" s="192"/>
      <c r="H270" s="194" t="s">
        <v>19</v>
      </c>
      <c r="I270" s="196"/>
      <c r="J270" s="192"/>
      <c r="K270" s="192"/>
      <c r="L270" s="197"/>
      <c r="M270" s="198"/>
      <c r="N270" s="199"/>
      <c r="O270" s="199"/>
      <c r="P270" s="199"/>
      <c r="Q270" s="199"/>
      <c r="R270" s="199"/>
      <c r="S270" s="199"/>
      <c r="T270" s="200"/>
      <c r="AT270" s="201" t="s">
        <v>132</v>
      </c>
      <c r="AU270" s="201" t="s">
        <v>84</v>
      </c>
      <c r="AV270" s="13" t="s">
        <v>79</v>
      </c>
      <c r="AW270" s="13" t="s">
        <v>34</v>
      </c>
      <c r="AX270" s="13" t="s">
        <v>74</v>
      </c>
      <c r="AY270" s="201" t="s">
        <v>121</v>
      </c>
    </row>
    <row r="271" spans="1:65" s="14" customFormat="1" ht="10.199999999999999">
      <c r="B271" s="202"/>
      <c r="C271" s="203"/>
      <c r="D271" s="193" t="s">
        <v>132</v>
      </c>
      <c r="E271" s="204" t="s">
        <v>19</v>
      </c>
      <c r="F271" s="205" t="s">
        <v>336</v>
      </c>
      <c r="G271" s="203"/>
      <c r="H271" s="206">
        <v>1450</v>
      </c>
      <c r="I271" s="207"/>
      <c r="J271" s="203"/>
      <c r="K271" s="203"/>
      <c r="L271" s="208"/>
      <c r="M271" s="209"/>
      <c r="N271" s="210"/>
      <c r="O271" s="210"/>
      <c r="P271" s="210"/>
      <c r="Q271" s="210"/>
      <c r="R271" s="210"/>
      <c r="S271" s="210"/>
      <c r="T271" s="211"/>
      <c r="AT271" s="212" t="s">
        <v>132</v>
      </c>
      <c r="AU271" s="212" t="s">
        <v>84</v>
      </c>
      <c r="AV271" s="14" t="s">
        <v>84</v>
      </c>
      <c r="AW271" s="14" t="s">
        <v>34</v>
      </c>
      <c r="AX271" s="14" t="s">
        <v>74</v>
      </c>
      <c r="AY271" s="212" t="s">
        <v>121</v>
      </c>
    </row>
    <row r="272" spans="1:65" s="15" customFormat="1" ht="10.199999999999999">
      <c r="B272" s="213"/>
      <c r="C272" s="214"/>
      <c r="D272" s="193" t="s">
        <v>132</v>
      </c>
      <c r="E272" s="215" t="s">
        <v>19</v>
      </c>
      <c r="F272" s="216" t="s">
        <v>137</v>
      </c>
      <c r="G272" s="214"/>
      <c r="H272" s="217">
        <v>1450</v>
      </c>
      <c r="I272" s="218"/>
      <c r="J272" s="214"/>
      <c r="K272" s="214"/>
      <c r="L272" s="219"/>
      <c r="M272" s="220"/>
      <c r="N272" s="221"/>
      <c r="O272" s="221"/>
      <c r="P272" s="221"/>
      <c r="Q272" s="221"/>
      <c r="R272" s="221"/>
      <c r="S272" s="221"/>
      <c r="T272" s="222"/>
      <c r="AT272" s="223" t="s">
        <v>132</v>
      </c>
      <c r="AU272" s="223" t="s">
        <v>84</v>
      </c>
      <c r="AV272" s="15" t="s">
        <v>128</v>
      </c>
      <c r="AW272" s="15" t="s">
        <v>34</v>
      </c>
      <c r="AX272" s="15" t="s">
        <v>79</v>
      </c>
      <c r="AY272" s="223" t="s">
        <v>121</v>
      </c>
    </row>
    <row r="273" spans="1:65" s="2" customFormat="1" ht="33" customHeight="1">
      <c r="A273" s="34"/>
      <c r="B273" s="35"/>
      <c r="C273" s="173" t="s">
        <v>337</v>
      </c>
      <c r="D273" s="173" t="s">
        <v>123</v>
      </c>
      <c r="E273" s="174" t="s">
        <v>338</v>
      </c>
      <c r="F273" s="175" t="s">
        <v>339</v>
      </c>
      <c r="G273" s="176" t="s">
        <v>157</v>
      </c>
      <c r="H273" s="177">
        <v>14950</v>
      </c>
      <c r="I273" s="178"/>
      <c r="J273" s="179">
        <f>ROUND(I273*H273,2)</f>
        <v>0</v>
      </c>
      <c r="K273" s="175" t="s">
        <v>127</v>
      </c>
      <c r="L273" s="39"/>
      <c r="M273" s="180" t="s">
        <v>19</v>
      </c>
      <c r="N273" s="181" t="s">
        <v>45</v>
      </c>
      <c r="O273" s="64"/>
      <c r="P273" s="182">
        <f>O273*H273</f>
        <v>0</v>
      </c>
      <c r="Q273" s="182">
        <v>0</v>
      </c>
      <c r="R273" s="182">
        <f>Q273*H273</f>
        <v>0</v>
      </c>
      <c r="S273" s="182">
        <v>0.02</v>
      </c>
      <c r="T273" s="183">
        <f>S273*H273</f>
        <v>299</v>
      </c>
      <c r="U273" s="34"/>
      <c r="V273" s="34"/>
      <c r="W273" s="34"/>
      <c r="X273" s="34"/>
      <c r="Y273" s="34"/>
      <c r="Z273" s="34"/>
      <c r="AA273" s="34"/>
      <c r="AB273" s="34"/>
      <c r="AC273" s="34"/>
      <c r="AD273" s="34"/>
      <c r="AE273" s="34"/>
      <c r="AR273" s="184" t="s">
        <v>128</v>
      </c>
      <c r="AT273" s="184" t="s">
        <v>123</v>
      </c>
      <c r="AU273" s="184" t="s">
        <v>84</v>
      </c>
      <c r="AY273" s="17" t="s">
        <v>121</v>
      </c>
      <c r="BE273" s="185">
        <f>IF(N273="základní",J273,0)</f>
        <v>0</v>
      </c>
      <c r="BF273" s="185">
        <f>IF(N273="snížená",J273,0)</f>
        <v>0</v>
      </c>
      <c r="BG273" s="185">
        <f>IF(N273="zákl. přenesená",J273,0)</f>
        <v>0</v>
      </c>
      <c r="BH273" s="185">
        <f>IF(N273="sníž. přenesená",J273,0)</f>
        <v>0</v>
      </c>
      <c r="BI273" s="185">
        <f>IF(N273="nulová",J273,0)</f>
        <v>0</v>
      </c>
      <c r="BJ273" s="17" t="s">
        <v>79</v>
      </c>
      <c r="BK273" s="185">
        <f>ROUND(I273*H273,2)</f>
        <v>0</v>
      </c>
      <c r="BL273" s="17" t="s">
        <v>128</v>
      </c>
      <c r="BM273" s="184" t="s">
        <v>340</v>
      </c>
    </row>
    <row r="274" spans="1:65" s="2" customFormat="1" ht="10.199999999999999">
      <c r="A274" s="34"/>
      <c r="B274" s="35"/>
      <c r="C274" s="36"/>
      <c r="D274" s="186" t="s">
        <v>130</v>
      </c>
      <c r="E274" s="36"/>
      <c r="F274" s="187" t="s">
        <v>341</v>
      </c>
      <c r="G274" s="36"/>
      <c r="H274" s="36"/>
      <c r="I274" s="188"/>
      <c r="J274" s="36"/>
      <c r="K274" s="36"/>
      <c r="L274" s="39"/>
      <c r="M274" s="189"/>
      <c r="N274" s="190"/>
      <c r="O274" s="64"/>
      <c r="P274" s="64"/>
      <c r="Q274" s="64"/>
      <c r="R274" s="64"/>
      <c r="S274" s="64"/>
      <c r="T274" s="65"/>
      <c r="U274" s="34"/>
      <c r="V274" s="34"/>
      <c r="W274" s="34"/>
      <c r="X274" s="34"/>
      <c r="Y274" s="34"/>
      <c r="Z274" s="34"/>
      <c r="AA274" s="34"/>
      <c r="AB274" s="34"/>
      <c r="AC274" s="34"/>
      <c r="AD274" s="34"/>
      <c r="AE274" s="34"/>
      <c r="AT274" s="17" t="s">
        <v>130</v>
      </c>
      <c r="AU274" s="17" t="s">
        <v>84</v>
      </c>
    </row>
    <row r="275" spans="1:65" s="14" customFormat="1" ht="10.199999999999999">
      <c r="B275" s="202"/>
      <c r="C275" s="203"/>
      <c r="D275" s="193" t="s">
        <v>132</v>
      </c>
      <c r="E275" s="204" t="s">
        <v>19</v>
      </c>
      <c r="F275" s="205" t="s">
        <v>342</v>
      </c>
      <c r="G275" s="203"/>
      <c r="H275" s="206">
        <v>14950</v>
      </c>
      <c r="I275" s="207"/>
      <c r="J275" s="203"/>
      <c r="K275" s="203"/>
      <c r="L275" s="208"/>
      <c r="M275" s="209"/>
      <c r="N275" s="210"/>
      <c r="O275" s="210"/>
      <c r="P275" s="210"/>
      <c r="Q275" s="210"/>
      <c r="R275" s="210"/>
      <c r="S275" s="210"/>
      <c r="T275" s="211"/>
      <c r="AT275" s="212" t="s">
        <v>132</v>
      </c>
      <c r="AU275" s="212" t="s">
        <v>84</v>
      </c>
      <c r="AV275" s="14" t="s">
        <v>84</v>
      </c>
      <c r="AW275" s="14" t="s">
        <v>34</v>
      </c>
      <c r="AX275" s="14" t="s">
        <v>74</v>
      </c>
      <c r="AY275" s="212" t="s">
        <v>121</v>
      </c>
    </row>
    <row r="276" spans="1:65" s="15" customFormat="1" ht="10.199999999999999">
      <c r="B276" s="213"/>
      <c r="C276" s="214"/>
      <c r="D276" s="193" t="s">
        <v>132</v>
      </c>
      <c r="E276" s="215" t="s">
        <v>19</v>
      </c>
      <c r="F276" s="216" t="s">
        <v>137</v>
      </c>
      <c r="G276" s="214"/>
      <c r="H276" s="217">
        <v>14950</v>
      </c>
      <c r="I276" s="218"/>
      <c r="J276" s="214"/>
      <c r="K276" s="214"/>
      <c r="L276" s="219"/>
      <c r="M276" s="220"/>
      <c r="N276" s="221"/>
      <c r="O276" s="221"/>
      <c r="P276" s="221"/>
      <c r="Q276" s="221"/>
      <c r="R276" s="221"/>
      <c r="S276" s="221"/>
      <c r="T276" s="222"/>
      <c r="AT276" s="223" t="s">
        <v>132</v>
      </c>
      <c r="AU276" s="223" t="s">
        <v>84</v>
      </c>
      <c r="AV276" s="15" t="s">
        <v>128</v>
      </c>
      <c r="AW276" s="15" t="s">
        <v>34</v>
      </c>
      <c r="AX276" s="15" t="s">
        <v>79</v>
      </c>
      <c r="AY276" s="223" t="s">
        <v>121</v>
      </c>
    </row>
    <row r="277" spans="1:65" s="2" customFormat="1" ht="21.75" customHeight="1">
      <c r="A277" s="34"/>
      <c r="B277" s="35"/>
      <c r="C277" s="173" t="s">
        <v>343</v>
      </c>
      <c r="D277" s="173" t="s">
        <v>123</v>
      </c>
      <c r="E277" s="174" t="s">
        <v>344</v>
      </c>
      <c r="F277" s="175" t="s">
        <v>345</v>
      </c>
      <c r="G277" s="176" t="s">
        <v>157</v>
      </c>
      <c r="H277" s="177">
        <v>14950</v>
      </c>
      <c r="I277" s="178"/>
      <c r="J277" s="179">
        <f>ROUND(I277*H277,2)</f>
        <v>0</v>
      </c>
      <c r="K277" s="175" t="s">
        <v>127</v>
      </c>
      <c r="L277" s="39"/>
      <c r="M277" s="180" t="s">
        <v>19</v>
      </c>
      <c r="N277" s="181" t="s">
        <v>45</v>
      </c>
      <c r="O277" s="64"/>
      <c r="P277" s="182">
        <f>O277*H277</f>
        <v>0</v>
      </c>
      <c r="Q277" s="182">
        <v>0</v>
      </c>
      <c r="R277" s="182">
        <f>Q277*H277</f>
        <v>0</v>
      </c>
      <c r="S277" s="182">
        <v>0.01</v>
      </c>
      <c r="T277" s="183">
        <f>S277*H277</f>
        <v>149.5</v>
      </c>
      <c r="U277" s="34"/>
      <c r="V277" s="34"/>
      <c r="W277" s="34"/>
      <c r="X277" s="34"/>
      <c r="Y277" s="34"/>
      <c r="Z277" s="34"/>
      <c r="AA277" s="34"/>
      <c r="AB277" s="34"/>
      <c r="AC277" s="34"/>
      <c r="AD277" s="34"/>
      <c r="AE277" s="34"/>
      <c r="AR277" s="184" t="s">
        <v>128</v>
      </c>
      <c r="AT277" s="184" t="s">
        <v>123</v>
      </c>
      <c r="AU277" s="184" t="s">
        <v>84</v>
      </c>
      <c r="AY277" s="17" t="s">
        <v>121</v>
      </c>
      <c r="BE277" s="185">
        <f>IF(N277="základní",J277,0)</f>
        <v>0</v>
      </c>
      <c r="BF277" s="185">
        <f>IF(N277="snížená",J277,0)</f>
        <v>0</v>
      </c>
      <c r="BG277" s="185">
        <f>IF(N277="zákl. přenesená",J277,0)</f>
        <v>0</v>
      </c>
      <c r="BH277" s="185">
        <f>IF(N277="sníž. přenesená",J277,0)</f>
        <v>0</v>
      </c>
      <c r="BI277" s="185">
        <f>IF(N277="nulová",J277,0)</f>
        <v>0</v>
      </c>
      <c r="BJ277" s="17" t="s">
        <v>79</v>
      </c>
      <c r="BK277" s="185">
        <f>ROUND(I277*H277,2)</f>
        <v>0</v>
      </c>
      <c r="BL277" s="17" t="s">
        <v>128</v>
      </c>
      <c r="BM277" s="184" t="s">
        <v>346</v>
      </c>
    </row>
    <row r="278" spans="1:65" s="2" customFormat="1" ht="10.199999999999999">
      <c r="A278" s="34"/>
      <c r="B278" s="35"/>
      <c r="C278" s="36"/>
      <c r="D278" s="186" t="s">
        <v>130</v>
      </c>
      <c r="E278" s="36"/>
      <c r="F278" s="187" t="s">
        <v>347</v>
      </c>
      <c r="G278" s="36"/>
      <c r="H278" s="36"/>
      <c r="I278" s="188"/>
      <c r="J278" s="36"/>
      <c r="K278" s="36"/>
      <c r="L278" s="39"/>
      <c r="M278" s="189"/>
      <c r="N278" s="190"/>
      <c r="O278" s="64"/>
      <c r="P278" s="64"/>
      <c r="Q278" s="64"/>
      <c r="R278" s="64"/>
      <c r="S278" s="64"/>
      <c r="T278" s="65"/>
      <c r="U278" s="34"/>
      <c r="V278" s="34"/>
      <c r="W278" s="34"/>
      <c r="X278" s="34"/>
      <c r="Y278" s="34"/>
      <c r="Z278" s="34"/>
      <c r="AA278" s="34"/>
      <c r="AB278" s="34"/>
      <c r="AC278" s="34"/>
      <c r="AD278" s="34"/>
      <c r="AE278" s="34"/>
      <c r="AT278" s="17" t="s">
        <v>130</v>
      </c>
      <c r="AU278" s="17" t="s">
        <v>84</v>
      </c>
    </row>
    <row r="279" spans="1:65" s="14" customFormat="1" ht="10.199999999999999">
      <c r="B279" s="202"/>
      <c r="C279" s="203"/>
      <c r="D279" s="193" t="s">
        <v>132</v>
      </c>
      <c r="E279" s="204" t="s">
        <v>19</v>
      </c>
      <c r="F279" s="205" t="s">
        <v>348</v>
      </c>
      <c r="G279" s="203"/>
      <c r="H279" s="206">
        <v>14950</v>
      </c>
      <c r="I279" s="207"/>
      <c r="J279" s="203"/>
      <c r="K279" s="203"/>
      <c r="L279" s="208"/>
      <c r="M279" s="209"/>
      <c r="N279" s="210"/>
      <c r="O279" s="210"/>
      <c r="P279" s="210"/>
      <c r="Q279" s="210"/>
      <c r="R279" s="210"/>
      <c r="S279" s="210"/>
      <c r="T279" s="211"/>
      <c r="AT279" s="212" t="s">
        <v>132</v>
      </c>
      <c r="AU279" s="212" t="s">
        <v>84</v>
      </c>
      <c r="AV279" s="14" t="s">
        <v>84</v>
      </c>
      <c r="AW279" s="14" t="s">
        <v>34</v>
      </c>
      <c r="AX279" s="14" t="s">
        <v>74</v>
      </c>
      <c r="AY279" s="212" t="s">
        <v>121</v>
      </c>
    </row>
    <row r="280" spans="1:65" s="15" customFormat="1" ht="10.199999999999999">
      <c r="B280" s="213"/>
      <c r="C280" s="214"/>
      <c r="D280" s="193" t="s">
        <v>132</v>
      </c>
      <c r="E280" s="215" t="s">
        <v>19</v>
      </c>
      <c r="F280" s="216" t="s">
        <v>137</v>
      </c>
      <c r="G280" s="214"/>
      <c r="H280" s="217">
        <v>14950</v>
      </c>
      <c r="I280" s="218"/>
      <c r="J280" s="214"/>
      <c r="K280" s="214"/>
      <c r="L280" s="219"/>
      <c r="M280" s="220"/>
      <c r="N280" s="221"/>
      <c r="O280" s="221"/>
      <c r="P280" s="221"/>
      <c r="Q280" s="221"/>
      <c r="R280" s="221"/>
      <c r="S280" s="221"/>
      <c r="T280" s="222"/>
      <c r="AT280" s="223" t="s">
        <v>132</v>
      </c>
      <c r="AU280" s="223" t="s">
        <v>84</v>
      </c>
      <c r="AV280" s="15" t="s">
        <v>128</v>
      </c>
      <c r="AW280" s="15" t="s">
        <v>34</v>
      </c>
      <c r="AX280" s="15" t="s">
        <v>79</v>
      </c>
      <c r="AY280" s="223" t="s">
        <v>121</v>
      </c>
    </row>
    <row r="281" spans="1:65" s="2" customFormat="1" ht="37.799999999999997" customHeight="1">
      <c r="A281" s="34"/>
      <c r="B281" s="35"/>
      <c r="C281" s="173" t="s">
        <v>349</v>
      </c>
      <c r="D281" s="173" t="s">
        <v>123</v>
      </c>
      <c r="E281" s="174" t="s">
        <v>350</v>
      </c>
      <c r="F281" s="175" t="s">
        <v>351</v>
      </c>
      <c r="G281" s="176" t="s">
        <v>296</v>
      </c>
      <c r="H281" s="177">
        <v>25</v>
      </c>
      <c r="I281" s="178"/>
      <c r="J281" s="179">
        <f>ROUND(I281*H281,2)</f>
        <v>0</v>
      </c>
      <c r="K281" s="175" t="s">
        <v>127</v>
      </c>
      <c r="L281" s="39"/>
      <c r="M281" s="180" t="s">
        <v>19</v>
      </c>
      <c r="N281" s="181" t="s">
        <v>45</v>
      </c>
      <c r="O281" s="64"/>
      <c r="P281" s="182">
        <f>O281*H281</f>
        <v>0</v>
      </c>
      <c r="Q281" s="182">
        <v>0</v>
      </c>
      <c r="R281" s="182">
        <f>Q281*H281</f>
        <v>0</v>
      </c>
      <c r="S281" s="182">
        <v>8.5999999999999993E-2</v>
      </c>
      <c r="T281" s="183">
        <f>S281*H281</f>
        <v>2.15</v>
      </c>
      <c r="U281" s="34"/>
      <c r="V281" s="34"/>
      <c r="W281" s="34"/>
      <c r="X281" s="34"/>
      <c r="Y281" s="34"/>
      <c r="Z281" s="34"/>
      <c r="AA281" s="34"/>
      <c r="AB281" s="34"/>
      <c r="AC281" s="34"/>
      <c r="AD281" s="34"/>
      <c r="AE281" s="34"/>
      <c r="AR281" s="184" t="s">
        <v>128</v>
      </c>
      <c r="AT281" s="184" t="s">
        <v>123</v>
      </c>
      <c r="AU281" s="184" t="s">
        <v>84</v>
      </c>
      <c r="AY281" s="17" t="s">
        <v>121</v>
      </c>
      <c r="BE281" s="185">
        <f>IF(N281="základní",J281,0)</f>
        <v>0</v>
      </c>
      <c r="BF281" s="185">
        <f>IF(N281="snížená",J281,0)</f>
        <v>0</v>
      </c>
      <c r="BG281" s="185">
        <f>IF(N281="zákl. přenesená",J281,0)</f>
        <v>0</v>
      </c>
      <c r="BH281" s="185">
        <f>IF(N281="sníž. přenesená",J281,0)</f>
        <v>0</v>
      </c>
      <c r="BI281" s="185">
        <f>IF(N281="nulová",J281,0)</f>
        <v>0</v>
      </c>
      <c r="BJ281" s="17" t="s">
        <v>79</v>
      </c>
      <c r="BK281" s="185">
        <f>ROUND(I281*H281,2)</f>
        <v>0</v>
      </c>
      <c r="BL281" s="17" t="s">
        <v>128</v>
      </c>
      <c r="BM281" s="184" t="s">
        <v>352</v>
      </c>
    </row>
    <row r="282" spans="1:65" s="2" customFormat="1" ht="10.199999999999999">
      <c r="A282" s="34"/>
      <c r="B282" s="35"/>
      <c r="C282" s="36"/>
      <c r="D282" s="186" t="s">
        <v>130</v>
      </c>
      <c r="E282" s="36"/>
      <c r="F282" s="187" t="s">
        <v>353</v>
      </c>
      <c r="G282" s="36"/>
      <c r="H282" s="36"/>
      <c r="I282" s="188"/>
      <c r="J282" s="36"/>
      <c r="K282" s="36"/>
      <c r="L282" s="39"/>
      <c r="M282" s="189"/>
      <c r="N282" s="190"/>
      <c r="O282" s="64"/>
      <c r="P282" s="64"/>
      <c r="Q282" s="64"/>
      <c r="R282" s="64"/>
      <c r="S282" s="64"/>
      <c r="T282" s="65"/>
      <c r="U282" s="34"/>
      <c r="V282" s="34"/>
      <c r="W282" s="34"/>
      <c r="X282" s="34"/>
      <c r="Y282" s="34"/>
      <c r="Z282" s="34"/>
      <c r="AA282" s="34"/>
      <c r="AB282" s="34"/>
      <c r="AC282" s="34"/>
      <c r="AD282" s="34"/>
      <c r="AE282" s="34"/>
      <c r="AT282" s="17" t="s">
        <v>130</v>
      </c>
      <c r="AU282" s="17" t="s">
        <v>84</v>
      </c>
    </row>
    <row r="283" spans="1:65" s="13" customFormat="1" ht="10.199999999999999">
      <c r="B283" s="191"/>
      <c r="C283" s="192"/>
      <c r="D283" s="193" t="s">
        <v>132</v>
      </c>
      <c r="E283" s="194" t="s">
        <v>19</v>
      </c>
      <c r="F283" s="195" t="s">
        <v>354</v>
      </c>
      <c r="G283" s="192"/>
      <c r="H283" s="194" t="s">
        <v>19</v>
      </c>
      <c r="I283" s="196"/>
      <c r="J283" s="192"/>
      <c r="K283" s="192"/>
      <c r="L283" s="197"/>
      <c r="M283" s="198"/>
      <c r="N283" s="199"/>
      <c r="O283" s="199"/>
      <c r="P283" s="199"/>
      <c r="Q283" s="199"/>
      <c r="R283" s="199"/>
      <c r="S283" s="199"/>
      <c r="T283" s="200"/>
      <c r="AT283" s="201" t="s">
        <v>132</v>
      </c>
      <c r="AU283" s="201" t="s">
        <v>84</v>
      </c>
      <c r="AV283" s="13" t="s">
        <v>79</v>
      </c>
      <c r="AW283" s="13" t="s">
        <v>34</v>
      </c>
      <c r="AX283" s="13" t="s">
        <v>74</v>
      </c>
      <c r="AY283" s="201" t="s">
        <v>121</v>
      </c>
    </row>
    <row r="284" spans="1:65" s="14" customFormat="1" ht="10.199999999999999">
      <c r="B284" s="202"/>
      <c r="C284" s="203"/>
      <c r="D284" s="193" t="s">
        <v>132</v>
      </c>
      <c r="E284" s="204" t="s">
        <v>19</v>
      </c>
      <c r="F284" s="205" t="s">
        <v>355</v>
      </c>
      <c r="G284" s="203"/>
      <c r="H284" s="206">
        <v>25</v>
      </c>
      <c r="I284" s="207"/>
      <c r="J284" s="203"/>
      <c r="K284" s="203"/>
      <c r="L284" s="208"/>
      <c r="M284" s="209"/>
      <c r="N284" s="210"/>
      <c r="O284" s="210"/>
      <c r="P284" s="210"/>
      <c r="Q284" s="210"/>
      <c r="R284" s="210"/>
      <c r="S284" s="210"/>
      <c r="T284" s="211"/>
      <c r="AT284" s="212" t="s">
        <v>132</v>
      </c>
      <c r="AU284" s="212" t="s">
        <v>84</v>
      </c>
      <c r="AV284" s="14" t="s">
        <v>84</v>
      </c>
      <c r="AW284" s="14" t="s">
        <v>34</v>
      </c>
      <c r="AX284" s="14" t="s">
        <v>74</v>
      </c>
      <c r="AY284" s="212" t="s">
        <v>121</v>
      </c>
    </row>
    <row r="285" spans="1:65" s="15" customFormat="1" ht="10.199999999999999">
      <c r="B285" s="213"/>
      <c r="C285" s="214"/>
      <c r="D285" s="193" t="s">
        <v>132</v>
      </c>
      <c r="E285" s="215" t="s">
        <v>19</v>
      </c>
      <c r="F285" s="216" t="s">
        <v>137</v>
      </c>
      <c r="G285" s="214"/>
      <c r="H285" s="217">
        <v>25</v>
      </c>
      <c r="I285" s="218"/>
      <c r="J285" s="214"/>
      <c r="K285" s="214"/>
      <c r="L285" s="219"/>
      <c r="M285" s="220"/>
      <c r="N285" s="221"/>
      <c r="O285" s="221"/>
      <c r="P285" s="221"/>
      <c r="Q285" s="221"/>
      <c r="R285" s="221"/>
      <c r="S285" s="221"/>
      <c r="T285" s="222"/>
      <c r="AT285" s="223" t="s">
        <v>132</v>
      </c>
      <c r="AU285" s="223" t="s">
        <v>84</v>
      </c>
      <c r="AV285" s="15" t="s">
        <v>128</v>
      </c>
      <c r="AW285" s="15" t="s">
        <v>34</v>
      </c>
      <c r="AX285" s="15" t="s">
        <v>79</v>
      </c>
      <c r="AY285" s="223" t="s">
        <v>121</v>
      </c>
    </row>
    <row r="286" spans="1:65" s="2" customFormat="1" ht="16.5" customHeight="1">
      <c r="A286" s="34"/>
      <c r="B286" s="35"/>
      <c r="C286" s="173" t="s">
        <v>356</v>
      </c>
      <c r="D286" s="173" t="s">
        <v>123</v>
      </c>
      <c r="E286" s="174" t="s">
        <v>357</v>
      </c>
      <c r="F286" s="175" t="s">
        <v>358</v>
      </c>
      <c r="G286" s="176" t="s">
        <v>296</v>
      </c>
      <c r="H286" s="177">
        <v>5884</v>
      </c>
      <c r="I286" s="178"/>
      <c r="J286" s="179">
        <f>ROUND(I286*H286,2)</f>
        <v>0</v>
      </c>
      <c r="K286" s="175" t="s">
        <v>127</v>
      </c>
      <c r="L286" s="39"/>
      <c r="M286" s="180" t="s">
        <v>19</v>
      </c>
      <c r="N286" s="181" t="s">
        <v>45</v>
      </c>
      <c r="O286" s="64"/>
      <c r="P286" s="182">
        <f>O286*H286</f>
        <v>0</v>
      </c>
      <c r="Q286" s="182">
        <v>0</v>
      </c>
      <c r="R286" s="182">
        <f>Q286*H286</f>
        <v>0</v>
      </c>
      <c r="S286" s="182">
        <v>0.17199999999999999</v>
      </c>
      <c r="T286" s="183">
        <f>S286*H286</f>
        <v>1012.0479999999999</v>
      </c>
      <c r="U286" s="34"/>
      <c r="V286" s="34"/>
      <c r="W286" s="34"/>
      <c r="X286" s="34"/>
      <c r="Y286" s="34"/>
      <c r="Z286" s="34"/>
      <c r="AA286" s="34"/>
      <c r="AB286" s="34"/>
      <c r="AC286" s="34"/>
      <c r="AD286" s="34"/>
      <c r="AE286" s="34"/>
      <c r="AR286" s="184" t="s">
        <v>128</v>
      </c>
      <c r="AT286" s="184" t="s">
        <v>123</v>
      </c>
      <c r="AU286" s="184" t="s">
        <v>84</v>
      </c>
      <c r="AY286" s="17" t="s">
        <v>121</v>
      </c>
      <c r="BE286" s="185">
        <f>IF(N286="základní",J286,0)</f>
        <v>0</v>
      </c>
      <c r="BF286" s="185">
        <f>IF(N286="snížená",J286,0)</f>
        <v>0</v>
      </c>
      <c r="BG286" s="185">
        <f>IF(N286="zákl. přenesená",J286,0)</f>
        <v>0</v>
      </c>
      <c r="BH286" s="185">
        <f>IF(N286="sníž. přenesená",J286,0)</f>
        <v>0</v>
      </c>
      <c r="BI286" s="185">
        <f>IF(N286="nulová",J286,0)</f>
        <v>0</v>
      </c>
      <c r="BJ286" s="17" t="s">
        <v>79</v>
      </c>
      <c r="BK286" s="185">
        <f>ROUND(I286*H286,2)</f>
        <v>0</v>
      </c>
      <c r="BL286" s="17" t="s">
        <v>128</v>
      </c>
      <c r="BM286" s="184" t="s">
        <v>359</v>
      </c>
    </row>
    <row r="287" spans="1:65" s="2" customFormat="1" ht="10.199999999999999">
      <c r="A287" s="34"/>
      <c r="B287" s="35"/>
      <c r="C287" s="36"/>
      <c r="D287" s="186" t="s">
        <v>130</v>
      </c>
      <c r="E287" s="36"/>
      <c r="F287" s="187" t="s">
        <v>360</v>
      </c>
      <c r="G287" s="36"/>
      <c r="H287" s="36"/>
      <c r="I287" s="188"/>
      <c r="J287" s="36"/>
      <c r="K287" s="36"/>
      <c r="L287" s="39"/>
      <c r="M287" s="189"/>
      <c r="N287" s="190"/>
      <c r="O287" s="64"/>
      <c r="P287" s="64"/>
      <c r="Q287" s="64"/>
      <c r="R287" s="64"/>
      <c r="S287" s="64"/>
      <c r="T287" s="65"/>
      <c r="U287" s="34"/>
      <c r="V287" s="34"/>
      <c r="W287" s="34"/>
      <c r="X287" s="34"/>
      <c r="Y287" s="34"/>
      <c r="Z287" s="34"/>
      <c r="AA287" s="34"/>
      <c r="AB287" s="34"/>
      <c r="AC287" s="34"/>
      <c r="AD287" s="34"/>
      <c r="AE287" s="34"/>
      <c r="AT287" s="17" t="s">
        <v>130</v>
      </c>
      <c r="AU287" s="17" t="s">
        <v>84</v>
      </c>
    </row>
    <row r="288" spans="1:65" s="14" customFormat="1" ht="10.199999999999999">
      <c r="B288" s="202"/>
      <c r="C288" s="203"/>
      <c r="D288" s="193" t="s">
        <v>132</v>
      </c>
      <c r="E288" s="204" t="s">
        <v>19</v>
      </c>
      <c r="F288" s="205" t="s">
        <v>361</v>
      </c>
      <c r="G288" s="203"/>
      <c r="H288" s="206">
        <v>5884</v>
      </c>
      <c r="I288" s="207"/>
      <c r="J288" s="203"/>
      <c r="K288" s="203"/>
      <c r="L288" s="208"/>
      <c r="M288" s="209"/>
      <c r="N288" s="210"/>
      <c r="O288" s="210"/>
      <c r="P288" s="210"/>
      <c r="Q288" s="210"/>
      <c r="R288" s="210"/>
      <c r="S288" s="210"/>
      <c r="T288" s="211"/>
      <c r="AT288" s="212" t="s">
        <v>132</v>
      </c>
      <c r="AU288" s="212" t="s">
        <v>84</v>
      </c>
      <c r="AV288" s="14" t="s">
        <v>84</v>
      </c>
      <c r="AW288" s="14" t="s">
        <v>34</v>
      </c>
      <c r="AX288" s="14" t="s">
        <v>74</v>
      </c>
      <c r="AY288" s="212" t="s">
        <v>121</v>
      </c>
    </row>
    <row r="289" spans="1:65" s="15" customFormat="1" ht="10.199999999999999">
      <c r="B289" s="213"/>
      <c r="C289" s="214"/>
      <c r="D289" s="193" t="s">
        <v>132</v>
      </c>
      <c r="E289" s="215" t="s">
        <v>19</v>
      </c>
      <c r="F289" s="216" t="s">
        <v>137</v>
      </c>
      <c r="G289" s="214"/>
      <c r="H289" s="217">
        <v>5884</v>
      </c>
      <c r="I289" s="218"/>
      <c r="J289" s="214"/>
      <c r="K289" s="214"/>
      <c r="L289" s="219"/>
      <c r="M289" s="220"/>
      <c r="N289" s="221"/>
      <c r="O289" s="221"/>
      <c r="P289" s="221"/>
      <c r="Q289" s="221"/>
      <c r="R289" s="221"/>
      <c r="S289" s="221"/>
      <c r="T289" s="222"/>
      <c r="AT289" s="223" t="s">
        <v>132</v>
      </c>
      <c r="AU289" s="223" t="s">
        <v>84</v>
      </c>
      <c r="AV289" s="15" t="s">
        <v>128</v>
      </c>
      <c r="AW289" s="15" t="s">
        <v>34</v>
      </c>
      <c r="AX289" s="15" t="s">
        <v>79</v>
      </c>
      <c r="AY289" s="223" t="s">
        <v>121</v>
      </c>
    </row>
    <row r="290" spans="1:65" s="2" customFormat="1" ht="33" customHeight="1">
      <c r="A290" s="34"/>
      <c r="B290" s="35"/>
      <c r="C290" s="173" t="s">
        <v>362</v>
      </c>
      <c r="D290" s="173" t="s">
        <v>123</v>
      </c>
      <c r="E290" s="174" t="s">
        <v>363</v>
      </c>
      <c r="F290" s="175" t="s">
        <v>364</v>
      </c>
      <c r="G290" s="176" t="s">
        <v>296</v>
      </c>
      <c r="H290" s="177">
        <v>44</v>
      </c>
      <c r="I290" s="178"/>
      <c r="J290" s="179">
        <f>ROUND(I290*H290,2)</f>
        <v>0</v>
      </c>
      <c r="K290" s="175" t="s">
        <v>127</v>
      </c>
      <c r="L290" s="39"/>
      <c r="M290" s="180" t="s">
        <v>19</v>
      </c>
      <c r="N290" s="181" t="s">
        <v>45</v>
      </c>
      <c r="O290" s="64"/>
      <c r="P290" s="182">
        <f>O290*H290</f>
        <v>0</v>
      </c>
      <c r="Q290" s="182">
        <v>6.0999999999999997E-4</v>
      </c>
      <c r="R290" s="182">
        <f>Q290*H290</f>
        <v>2.6839999999999999E-2</v>
      </c>
      <c r="S290" s="182">
        <v>0</v>
      </c>
      <c r="T290" s="183">
        <f>S290*H290</f>
        <v>0</v>
      </c>
      <c r="U290" s="34"/>
      <c r="V290" s="34"/>
      <c r="W290" s="34"/>
      <c r="X290" s="34"/>
      <c r="Y290" s="34"/>
      <c r="Z290" s="34"/>
      <c r="AA290" s="34"/>
      <c r="AB290" s="34"/>
      <c r="AC290" s="34"/>
      <c r="AD290" s="34"/>
      <c r="AE290" s="34"/>
      <c r="AR290" s="184" t="s">
        <v>128</v>
      </c>
      <c r="AT290" s="184" t="s">
        <v>123</v>
      </c>
      <c r="AU290" s="184" t="s">
        <v>84</v>
      </c>
      <c r="AY290" s="17" t="s">
        <v>121</v>
      </c>
      <c r="BE290" s="185">
        <f>IF(N290="základní",J290,0)</f>
        <v>0</v>
      </c>
      <c r="BF290" s="185">
        <f>IF(N290="snížená",J290,0)</f>
        <v>0</v>
      </c>
      <c r="BG290" s="185">
        <f>IF(N290="zákl. přenesená",J290,0)</f>
        <v>0</v>
      </c>
      <c r="BH290" s="185">
        <f>IF(N290="sníž. přenesená",J290,0)</f>
        <v>0</v>
      </c>
      <c r="BI290" s="185">
        <f>IF(N290="nulová",J290,0)</f>
        <v>0</v>
      </c>
      <c r="BJ290" s="17" t="s">
        <v>79</v>
      </c>
      <c r="BK290" s="185">
        <f>ROUND(I290*H290,2)</f>
        <v>0</v>
      </c>
      <c r="BL290" s="17" t="s">
        <v>128</v>
      </c>
      <c r="BM290" s="184" t="s">
        <v>365</v>
      </c>
    </row>
    <row r="291" spans="1:65" s="2" customFormat="1" ht="10.199999999999999">
      <c r="A291" s="34"/>
      <c r="B291" s="35"/>
      <c r="C291" s="36"/>
      <c r="D291" s="186" t="s">
        <v>130</v>
      </c>
      <c r="E291" s="36"/>
      <c r="F291" s="187" t="s">
        <v>366</v>
      </c>
      <c r="G291" s="36"/>
      <c r="H291" s="36"/>
      <c r="I291" s="188"/>
      <c r="J291" s="36"/>
      <c r="K291" s="36"/>
      <c r="L291" s="39"/>
      <c r="M291" s="189"/>
      <c r="N291" s="190"/>
      <c r="O291" s="64"/>
      <c r="P291" s="64"/>
      <c r="Q291" s="64"/>
      <c r="R291" s="64"/>
      <c r="S291" s="64"/>
      <c r="T291" s="65"/>
      <c r="U291" s="34"/>
      <c r="V291" s="34"/>
      <c r="W291" s="34"/>
      <c r="X291" s="34"/>
      <c r="Y291" s="34"/>
      <c r="Z291" s="34"/>
      <c r="AA291" s="34"/>
      <c r="AB291" s="34"/>
      <c r="AC291" s="34"/>
      <c r="AD291" s="34"/>
      <c r="AE291" s="34"/>
      <c r="AT291" s="17" t="s">
        <v>130</v>
      </c>
      <c r="AU291" s="17" t="s">
        <v>84</v>
      </c>
    </row>
    <row r="292" spans="1:65" s="14" customFormat="1" ht="10.199999999999999">
      <c r="B292" s="202"/>
      <c r="C292" s="203"/>
      <c r="D292" s="193" t="s">
        <v>132</v>
      </c>
      <c r="E292" s="204" t="s">
        <v>19</v>
      </c>
      <c r="F292" s="205" t="s">
        <v>367</v>
      </c>
      <c r="G292" s="203"/>
      <c r="H292" s="206">
        <v>44</v>
      </c>
      <c r="I292" s="207"/>
      <c r="J292" s="203"/>
      <c r="K292" s="203"/>
      <c r="L292" s="208"/>
      <c r="M292" s="209"/>
      <c r="N292" s="210"/>
      <c r="O292" s="210"/>
      <c r="P292" s="210"/>
      <c r="Q292" s="210"/>
      <c r="R292" s="210"/>
      <c r="S292" s="210"/>
      <c r="T292" s="211"/>
      <c r="AT292" s="212" t="s">
        <v>132</v>
      </c>
      <c r="AU292" s="212" t="s">
        <v>84</v>
      </c>
      <c r="AV292" s="14" t="s">
        <v>84</v>
      </c>
      <c r="AW292" s="14" t="s">
        <v>34</v>
      </c>
      <c r="AX292" s="14" t="s">
        <v>74</v>
      </c>
      <c r="AY292" s="212" t="s">
        <v>121</v>
      </c>
    </row>
    <row r="293" spans="1:65" s="15" customFormat="1" ht="10.199999999999999">
      <c r="B293" s="213"/>
      <c r="C293" s="214"/>
      <c r="D293" s="193" t="s">
        <v>132</v>
      </c>
      <c r="E293" s="215" t="s">
        <v>19</v>
      </c>
      <c r="F293" s="216" t="s">
        <v>137</v>
      </c>
      <c r="G293" s="214"/>
      <c r="H293" s="217">
        <v>44</v>
      </c>
      <c r="I293" s="218"/>
      <c r="J293" s="214"/>
      <c r="K293" s="214"/>
      <c r="L293" s="219"/>
      <c r="M293" s="220"/>
      <c r="N293" s="221"/>
      <c r="O293" s="221"/>
      <c r="P293" s="221"/>
      <c r="Q293" s="221"/>
      <c r="R293" s="221"/>
      <c r="S293" s="221"/>
      <c r="T293" s="222"/>
      <c r="AT293" s="223" t="s">
        <v>132</v>
      </c>
      <c r="AU293" s="223" t="s">
        <v>84</v>
      </c>
      <c r="AV293" s="15" t="s">
        <v>128</v>
      </c>
      <c r="AW293" s="15" t="s">
        <v>34</v>
      </c>
      <c r="AX293" s="15" t="s">
        <v>79</v>
      </c>
      <c r="AY293" s="223" t="s">
        <v>121</v>
      </c>
    </row>
    <row r="294" spans="1:65" s="2" customFormat="1" ht="16.5" customHeight="1">
      <c r="A294" s="34"/>
      <c r="B294" s="35"/>
      <c r="C294" s="173" t="s">
        <v>368</v>
      </c>
      <c r="D294" s="173" t="s">
        <v>123</v>
      </c>
      <c r="E294" s="174" t="s">
        <v>369</v>
      </c>
      <c r="F294" s="175" t="s">
        <v>370</v>
      </c>
      <c r="G294" s="176" t="s">
        <v>157</v>
      </c>
      <c r="H294" s="177">
        <v>15.75</v>
      </c>
      <c r="I294" s="178"/>
      <c r="J294" s="179">
        <f>ROUND(I294*H294,2)</f>
        <v>0</v>
      </c>
      <c r="K294" s="175" t="s">
        <v>127</v>
      </c>
      <c r="L294" s="39"/>
      <c r="M294" s="180" t="s">
        <v>19</v>
      </c>
      <c r="N294" s="181" t="s">
        <v>45</v>
      </c>
      <c r="O294" s="64"/>
      <c r="P294" s="182">
        <f>O294*H294</f>
        <v>0</v>
      </c>
      <c r="Q294" s="182">
        <v>0</v>
      </c>
      <c r="R294" s="182">
        <f>Q294*H294</f>
        <v>0</v>
      </c>
      <c r="S294" s="182">
        <v>0</v>
      </c>
      <c r="T294" s="183">
        <f>S294*H294</f>
        <v>0</v>
      </c>
      <c r="U294" s="34"/>
      <c r="V294" s="34"/>
      <c r="W294" s="34"/>
      <c r="X294" s="34"/>
      <c r="Y294" s="34"/>
      <c r="Z294" s="34"/>
      <c r="AA294" s="34"/>
      <c r="AB294" s="34"/>
      <c r="AC294" s="34"/>
      <c r="AD294" s="34"/>
      <c r="AE294" s="34"/>
      <c r="AR294" s="184" t="s">
        <v>128</v>
      </c>
      <c r="AT294" s="184" t="s">
        <v>123</v>
      </c>
      <c r="AU294" s="184" t="s">
        <v>84</v>
      </c>
      <c r="AY294" s="17" t="s">
        <v>121</v>
      </c>
      <c r="BE294" s="185">
        <f>IF(N294="základní",J294,0)</f>
        <v>0</v>
      </c>
      <c r="BF294" s="185">
        <f>IF(N294="snížená",J294,0)</f>
        <v>0</v>
      </c>
      <c r="BG294" s="185">
        <f>IF(N294="zákl. přenesená",J294,0)</f>
        <v>0</v>
      </c>
      <c r="BH294" s="185">
        <f>IF(N294="sníž. přenesená",J294,0)</f>
        <v>0</v>
      </c>
      <c r="BI294" s="185">
        <f>IF(N294="nulová",J294,0)</f>
        <v>0</v>
      </c>
      <c r="BJ294" s="17" t="s">
        <v>79</v>
      </c>
      <c r="BK294" s="185">
        <f>ROUND(I294*H294,2)</f>
        <v>0</v>
      </c>
      <c r="BL294" s="17" t="s">
        <v>128</v>
      </c>
      <c r="BM294" s="184" t="s">
        <v>371</v>
      </c>
    </row>
    <row r="295" spans="1:65" s="2" customFormat="1" ht="10.199999999999999">
      <c r="A295" s="34"/>
      <c r="B295" s="35"/>
      <c r="C295" s="36"/>
      <c r="D295" s="186" t="s">
        <v>130</v>
      </c>
      <c r="E295" s="36"/>
      <c r="F295" s="187" t="s">
        <v>372</v>
      </c>
      <c r="G295" s="36"/>
      <c r="H295" s="36"/>
      <c r="I295" s="188"/>
      <c r="J295" s="36"/>
      <c r="K295" s="36"/>
      <c r="L295" s="39"/>
      <c r="M295" s="189"/>
      <c r="N295" s="190"/>
      <c r="O295" s="64"/>
      <c r="P295" s="64"/>
      <c r="Q295" s="64"/>
      <c r="R295" s="64"/>
      <c r="S295" s="64"/>
      <c r="T295" s="65"/>
      <c r="U295" s="34"/>
      <c r="V295" s="34"/>
      <c r="W295" s="34"/>
      <c r="X295" s="34"/>
      <c r="Y295" s="34"/>
      <c r="Z295" s="34"/>
      <c r="AA295" s="34"/>
      <c r="AB295" s="34"/>
      <c r="AC295" s="34"/>
      <c r="AD295" s="34"/>
      <c r="AE295" s="34"/>
      <c r="AT295" s="17" t="s">
        <v>130</v>
      </c>
      <c r="AU295" s="17" t="s">
        <v>84</v>
      </c>
    </row>
    <row r="296" spans="1:65" s="13" customFormat="1" ht="10.199999999999999">
      <c r="B296" s="191"/>
      <c r="C296" s="192"/>
      <c r="D296" s="193" t="s">
        <v>132</v>
      </c>
      <c r="E296" s="194" t="s">
        <v>19</v>
      </c>
      <c r="F296" s="195" t="s">
        <v>354</v>
      </c>
      <c r="G296" s="192"/>
      <c r="H296" s="194" t="s">
        <v>19</v>
      </c>
      <c r="I296" s="196"/>
      <c r="J296" s="192"/>
      <c r="K296" s="192"/>
      <c r="L296" s="197"/>
      <c r="M296" s="198"/>
      <c r="N296" s="199"/>
      <c r="O296" s="199"/>
      <c r="P296" s="199"/>
      <c r="Q296" s="199"/>
      <c r="R296" s="199"/>
      <c r="S296" s="199"/>
      <c r="T296" s="200"/>
      <c r="AT296" s="201" t="s">
        <v>132</v>
      </c>
      <c r="AU296" s="201" t="s">
        <v>84</v>
      </c>
      <c r="AV296" s="13" t="s">
        <v>79</v>
      </c>
      <c r="AW296" s="13" t="s">
        <v>34</v>
      </c>
      <c r="AX296" s="13" t="s">
        <v>74</v>
      </c>
      <c r="AY296" s="201" t="s">
        <v>121</v>
      </c>
    </row>
    <row r="297" spans="1:65" s="14" customFormat="1" ht="10.199999999999999">
      <c r="B297" s="202"/>
      <c r="C297" s="203"/>
      <c r="D297" s="193" t="s">
        <v>132</v>
      </c>
      <c r="E297" s="204" t="s">
        <v>19</v>
      </c>
      <c r="F297" s="205" t="s">
        <v>373</v>
      </c>
      <c r="G297" s="203"/>
      <c r="H297" s="206">
        <v>15.75</v>
      </c>
      <c r="I297" s="207"/>
      <c r="J297" s="203"/>
      <c r="K297" s="203"/>
      <c r="L297" s="208"/>
      <c r="M297" s="209"/>
      <c r="N297" s="210"/>
      <c r="O297" s="210"/>
      <c r="P297" s="210"/>
      <c r="Q297" s="210"/>
      <c r="R297" s="210"/>
      <c r="S297" s="210"/>
      <c r="T297" s="211"/>
      <c r="AT297" s="212" t="s">
        <v>132</v>
      </c>
      <c r="AU297" s="212" t="s">
        <v>84</v>
      </c>
      <c r="AV297" s="14" t="s">
        <v>84</v>
      </c>
      <c r="AW297" s="14" t="s">
        <v>34</v>
      </c>
      <c r="AX297" s="14" t="s">
        <v>74</v>
      </c>
      <c r="AY297" s="212" t="s">
        <v>121</v>
      </c>
    </row>
    <row r="298" spans="1:65" s="15" customFormat="1" ht="10.199999999999999">
      <c r="B298" s="213"/>
      <c r="C298" s="214"/>
      <c r="D298" s="193" t="s">
        <v>132</v>
      </c>
      <c r="E298" s="215" t="s">
        <v>19</v>
      </c>
      <c r="F298" s="216" t="s">
        <v>137</v>
      </c>
      <c r="G298" s="214"/>
      <c r="H298" s="217">
        <v>15.75</v>
      </c>
      <c r="I298" s="218"/>
      <c r="J298" s="214"/>
      <c r="K298" s="214"/>
      <c r="L298" s="219"/>
      <c r="M298" s="220"/>
      <c r="N298" s="221"/>
      <c r="O298" s="221"/>
      <c r="P298" s="221"/>
      <c r="Q298" s="221"/>
      <c r="R298" s="221"/>
      <c r="S298" s="221"/>
      <c r="T298" s="222"/>
      <c r="AT298" s="223" t="s">
        <v>132</v>
      </c>
      <c r="AU298" s="223" t="s">
        <v>84</v>
      </c>
      <c r="AV298" s="15" t="s">
        <v>128</v>
      </c>
      <c r="AW298" s="15" t="s">
        <v>34</v>
      </c>
      <c r="AX298" s="15" t="s">
        <v>79</v>
      </c>
      <c r="AY298" s="223" t="s">
        <v>121</v>
      </c>
    </row>
    <row r="299" spans="1:65" s="2" customFormat="1" ht="16.5" customHeight="1">
      <c r="A299" s="34"/>
      <c r="B299" s="35"/>
      <c r="C299" s="173" t="s">
        <v>374</v>
      </c>
      <c r="D299" s="173" t="s">
        <v>123</v>
      </c>
      <c r="E299" s="174" t="s">
        <v>375</v>
      </c>
      <c r="F299" s="175" t="s">
        <v>376</v>
      </c>
      <c r="G299" s="176" t="s">
        <v>157</v>
      </c>
      <c r="H299" s="177">
        <v>15.75</v>
      </c>
      <c r="I299" s="178"/>
      <c r="J299" s="179">
        <f>ROUND(I299*H299,2)</f>
        <v>0</v>
      </c>
      <c r="K299" s="175" t="s">
        <v>19</v>
      </c>
      <c r="L299" s="39"/>
      <c r="M299" s="180" t="s">
        <v>19</v>
      </c>
      <c r="N299" s="181" t="s">
        <v>45</v>
      </c>
      <c r="O299" s="64"/>
      <c r="P299" s="182">
        <f>O299*H299</f>
        <v>0</v>
      </c>
      <c r="Q299" s="182">
        <v>3.8850000000000003E-2</v>
      </c>
      <c r="R299" s="182">
        <f>Q299*H299</f>
        <v>0.61188750000000003</v>
      </c>
      <c r="S299" s="182">
        <v>0</v>
      </c>
      <c r="T299" s="183">
        <f>S299*H299</f>
        <v>0</v>
      </c>
      <c r="U299" s="34"/>
      <c r="V299" s="34"/>
      <c r="W299" s="34"/>
      <c r="X299" s="34"/>
      <c r="Y299" s="34"/>
      <c r="Z299" s="34"/>
      <c r="AA299" s="34"/>
      <c r="AB299" s="34"/>
      <c r="AC299" s="34"/>
      <c r="AD299" s="34"/>
      <c r="AE299" s="34"/>
      <c r="AR299" s="184" t="s">
        <v>128</v>
      </c>
      <c r="AT299" s="184" t="s">
        <v>123</v>
      </c>
      <c r="AU299" s="184" t="s">
        <v>84</v>
      </c>
      <c r="AY299" s="17" t="s">
        <v>121</v>
      </c>
      <c r="BE299" s="185">
        <f>IF(N299="základní",J299,0)</f>
        <v>0</v>
      </c>
      <c r="BF299" s="185">
        <f>IF(N299="snížená",J299,0)</f>
        <v>0</v>
      </c>
      <c r="BG299" s="185">
        <f>IF(N299="zákl. přenesená",J299,0)</f>
        <v>0</v>
      </c>
      <c r="BH299" s="185">
        <f>IF(N299="sníž. přenesená",J299,0)</f>
        <v>0</v>
      </c>
      <c r="BI299" s="185">
        <f>IF(N299="nulová",J299,0)</f>
        <v>0</v>
      </c>
      <c r="BJ299" s="17" t="s">
        <v>79</v>
      </c>
      <c r="BK299" s="185">
        <f>ROUND(I299*H299,2)</f>
        <v>0</v>
      </c>
      <c r="BL299" s="17" t="s">
        <v>128</v>
      </c>
      <c r="BM299" s="184" t="s">
        <v>377</v>
      </c>
    </row>
    <row r="300" spans="1:65" s="14" customFormat="1" ht="10.199999999999999">
      <c r="B300" s="202"/>
      <c r="C300" s="203"/>
      <c r="D300" s="193" t="s">
        <v>132</v>
      </c>
      <c r="E300" s="204" t="s">
        <v>19</v>
      </c>
      <c r="F300" s="205" t="s">
        <v>378</v>
      </c>
      <c r="G300" s="203"/>
      <c r="H300" s="206">
        <v>15.75</v>
      </c>
      <c r="I300" s="207"/>
      <c r="J300" s="203"/>
      <c r="K300" s="203"/>
      <c r="L300" s="208"/>
      <c r="M300" s="209"/>
      <c r="N300" s="210"/>
      <c r="O300" s="210"/>
      <c r="P300" s="210"/>
      <c r="Q300" s="210"/>
      <c r="R300" s="210"/>
      <c r="S300" s="210"/>
      <c r="T300" s="211"/>
      <c r="AT300" s="212" t="s">
        <v>132</v>
      </c>
      <c r="AU300" s="212" t="s">
        <v>84</v>
      </c>
      <c r="AV300" s="14" t="s">
        <v>84</v>
      </c>
      <c r="AW300" s="14" t="s">
        <v>34</v>
      </c>
      <c r="AX300" s="14" t="s">
        <v>74</v>
      </c>
      <c r="AY300" s="212" t="s">
        <v>121</v>
      </c>
    </row>
    <row r="301" spans="1:65" s="15" customFormat="1" ht="10.199999999999999">
      <c r="B301" s="213"/>
      <c r="C301" s="214"/>
      <c r="D301" s="193" t="s">
        <v>132</v>
      </c>
      <c r="E301" s="215" t="s">
        <v>19</v>
      </c>
      <c r="F301" s="216" t="s">
        <v>137</v>
      </c>
      <c r="G301" s="214"/>
      <c r="H301" s="217">
        <v>15.75</v>
      </c>
      <c r="I301" s="218"/>
      <c r="J301" s="214"/>
      <c r="K301" s="214"/>
      <c r="L301" s="219"/>
      <c r="M301" s="220"/>
      <c r="N301" s="221"/>
      <c r="O301" s="221"/>
      <c r="P301" s="221"/>
      <c r="Q301" s="221"/>
      <c r="R301" s="221"/>
      <c r="S301" s="221"/>
      <c r="T301" s="222"/>
      <c r="AT301" s="223" t="s">
        <v>132</v>
      </c>
      <c r="AU301" s="223" t="s">
        <v>84</v>
      </c>
      <c r="AV301" s="15" t="s">
        <v>128</v>
      </c>
      <c r="AW301" s="15" t="s">
        <v>34</v>
      </c>
      <c r="AX301" s="15" t="s">
        <v>79</v>
      </c>
      <c r="AY301" s="223" t="s">
        <v>121</v>
      </c>
    </row>
    <row r="302" spans="1:65" s="2" customFormat="1" ht="16.5" customHeight="1">
      <c r="A302" s="34"/>
      <c r="B302" s="35"/>
      <c r="C302" s="173" t="s">
        <v>379</v>
      </c>
      <c r="D302" s="173" t="s">
        <v>123</v>
      </c>
      <c r="E302" s="174" t="s">
        <v>380</v>
      </c>
      <c r="F302" s="175" t="s">
        <v>381</v>
      </c>
      <c r="G302" s="176" t="s">
        <v>157</v>
      </c>
      <c r="H302" s="177">
        <v>6.4</v>
      </c>
      <c r="I302" s="178"/>
      <c r="J302" s="179">
        <f>ROUND(I302*H302,2)</f>
        <v>0</v>
      </c>
      <c r="K302" s="175" t="s">
        <v>127</v>
      </c>
      <c r="L302" s="39"/>
      <c r="M302" s="180" t="s">
        <v>19</v>
      </c>
      <c r="N302" s="181" t="s">
        <v>45</v>
      </c>
      <c r="O302" s="64"/>
      <c r="P302" s="182">
        <f>O302*H302</f>
        <v>0</v>
      </c>
      <c r="Q302" s="182">
        <v>1.1E-4</v>
      </c>
      <c r="R302" s="182">
        <f>Q302*H302</f>
        <v>7.0400000000000009E-4</v>
      </c>
      <c r="S302" s="182">
        <v>0</v>
      </c>
      <c r="T302" s="183">
        <f>S302*H302</f>
        <v>0</v>
      </c>
      <c r="U302" s="34"/>
      <c r="V302" s="34"/>
      <c r="W302" s="34"/>
      <c r="X302" s="34"/>
      <c r="Y302" s="34"/>
      <c r="Z302" s="34"/>
      <c r="AA302" s="34"/>
      <c r="AB302" s="34"/>
      <c r="AC302" s="34"/>
      <c r="AD302" s="34"/>
      <c r="AE302" s="34"/>
      <c r="AR302" s="184" t="s">
        <v>204</v>
      </c>
      <c r="AT302" s="184" t="s">
        <v>123</v>
      </c>
      <c r="AU302" s="184" t="s">
        <v>84</v>
      </c>
      <c r="AY302" s="17" t="s">
        <v>121</v>
      </c>
      <c r="BE302" s="185">
        <f>IF(N302="základní",J302,0)</f>
        <v>0</v>
      </c>
      <c r="BF302" s="185">
        <f>IF(N302="snížená",J302,0)</f>
        <v>0</v>
      </c>
      <c r="BG302" s="185">
        <f>IF(N302="zákl. přenesená",J302,0)</f>
        <v>0</v>
      </c>
      <c r="BH302" s="185">
        <f>IF(N302="sníž. přenesená",J302,0)</f>
        <v>0</v>
      </c>
      <c r="BI302" s="185">
        <f>IF(N302="nulová",J302,0)</f>
        <v>0</v>
      </c>
      <c r="BJ302" s="17" t="s">
        <v>79</v>
      </c>
      <c r="BK302" s="185">
        <f>ROUND(I302*H302,2)</f>
        <v>0</v>
      </c>
      <c r="BL302" s="17" t="s">
        <v>204</v>
      </c>
      <c r="BM302" s="184" t="s">
        <v>382</v>
      </c>
    </row>
    <row r="303" spans="1:65" s="2" customFormat="1" ht="10.199999999999999">
      <c r="A303" s="34"/>
      <c r="B303" s="35"/>
      <c r="C303" s="36"/>
      <c r="D303" s="186" t="s">
        <v>130</v>
      </c>
      <c r="E303" s="36"/>
      <c r="F303" s="187" t="s">
        <v>383</v>
      </c>
      <c r="G303" s="36"/>
      <c r="H303" s="36"/>
      <c r="I303" s="188"/>
      <c r="J303" s="36"/>
      <c r="K303" s="36"/>
      <c r="L303" s="39"/>
      <c r="M303" s="189"/>
      <c r="N303" s="190"/>
      <c r="O303" s="64"/>
      <c r="P303" s="64"/>
      <c r="Q303" s="64"/>
      <c r="R303" s="64"/>
      <c r="S303" s="64"/>
      <c r="T303" s="65"/>
      <c r="U303" s="34"/>
      <c r="V303" s="34"/>
      <c r="W303" s="34"/>
      <c r="X303" s="34"/>
      <c r="Y303" s="34"/>
      <c r="Z303" s="34"/>
      <c r="AA303" s="34"/>
      <c r="AB303" s="34"/>
      <c r="AC303" s="34"/>
      <c r="AD303" s="34"/>
      <c r="AE303" s="34"/>
      <c r="AT303" s="17" t="s">
        <v>130</v>
      </c>
      <c r="AU303" s="17" t="s">
        <v>84</v>
      </c>
    </row>
    <row r="304" spans="1:65" s="13" customFormat="1" ht="10.199999999999999">
      <c r="B304" s="191"/>
      <c r="C304" s="192"/>
      <c r="D304" s="193" t="s">
        <v>132</v>
      </c>
      <c r="E304" s="194" t="s">
        <v>19</v>
      </c>
      <c r="F304" s="195" t="s">
        <v>354</v>
      </c>
      <c r="G304" s="192"/>
      <c r="H304" s="194" t="s">
        <v>19</v>
      </c>
      <c r="I304" s="196"/>
      <c r="J304" s="192"/>
      <c r="K304" s="192"/>
      <c r="L304" s="197"/>
      <c r="M304" s="198"/>
      <c r="N304" s="199"/>
      <c r="O304" s="199"/>
      <c r="P304" s="199"/>
      <c r="Q304" s="199"/>
      <c r="R304" s="199"/>
      <c r="S304" s="199"/>
      <c r="T304" s="200"/>
      <c r="AT304" s="201" t="s">
        <v>132</v>
      </c>
      <c r="AU304" s="201" t="s">
        <v>84</v>
      </c>
      <c r="AV304" s="13" t="s">
        <v>79</v>
      </c>
      <c r="AW304" s="13" t="s">
        <v>34</v>
      </c>
      <c r="AX304" s="13" t="s">
        <v>74</v>
      </c>
      <c r="AY304" s="201" t="s">
        <v>121</v>
      </c>
    </row>
    <row r="305" spans="1:65" s="14" customFormat="1" ht="10.199999999999999">
      <c r="B305" s="202"/>
      <c r="C305" s="203"/>
      <c r="D305" s="193" t="s">
        <v>132</v>
      </c>
      <c r="E305" s="204" t="s">
        <v>19</v>
      </c>
      <c r="F305" s="205" t="s">
        <v>384</v>
      </c>
      <c r="G305" s="203"/>
      <c r="H305" s="206">
        <v>6.4</v>
      </c>
      <c r="I305" s="207"/>
      <c r="J305" s="203"/>
      <c r="K305" s="203"/>
      <c r="L305" s="208"/>
      <c r="M305" s="209"/>
      <c r="N305" s="210"/>
      <c r="O305" s="210"/>
      <c r="P305" s="210"/>
      <c r="Q305" s="210"/>
      <c r="R305" s="210"/>
      <c r="S305" s="210"/>
      <c r="T305" s="211"/>
      <c r="AT305" s="212" t="s">
        <v>132</v>
      </c>
      <c r="AU305" s="212" t="s">
        <v>84</v>
      </c>
      <c r="AV305" s="14" t="s">
        <v>84</v>
      </c>
      <c r="AW305" s="14" t="s">
        <v>34</v>
      </c>
      <c r="AX305" s="14" t="s">
        <v>74</v>
      </c>
      <c r="AY305" s="212" t="s">
        <v>121</v>
      </c>
    </row>
    <row r="306" spans="1:65" s="15" customFormat="1" ht="10.199999999999999">
      <c r="B306" s="213"/>
      <c r="C306" s="214"/>
      <c r="D306" s="193" t="s">
        <v>132</v>
      </c>
      <c r="E306" s="215" t="s">
        <v>19</v>
      </c>
      <c r="F306" s="216" t="s">
        <v>137</v>
      </c>
      <c r="G306" s="214"/>
      <c r="H306" s="217">
        <v>6.4</v>
      </c>
      <c r="I306" s="218"/>
      <c r="J306" s="214"/>
      <c r="K306" s="214"/>
      <c r="L306" s="219"/>
      <c r="M306" s="220"/>
      <c r="N306" s="221"/>
      <c r="O306" s="221"/>
      <c r="P306" s="221"/>
      <c r="Q306" s="221"/>
      <c r="R306" s="221"/>
      <c r="S306" s="221"/>
      <c r="T306" s="222"/>
      <c r="AT306" s="223" t="s">
        <v>132</v>
      </c>
      <c r="AU306" s="223" t="s">
        <v>84</v>
      </c>
      <c r="AV306" s="15" t="s">
        <v>128</v>
      </c>
      <c r="AW306" s="15" t="s">
        <v>34</v>
      </c>
      <c r="AX306" s="15" t="s">
        <v>79</v>
      </c>
      <c r="AY306" s="223" t="s">
        <v>121</v>
      </c>
    </row>
    <row r="307" spans="1:65" s="2" customFormat="1" ht="16.5" customHeight="1">
      <c r="A307" s="34"/>
      <c r="B307" s="35"/>
      <c r="C307" s="173" t="s">
        <v>385</v>
      </c>
      <c r="D307" s="173" t="s">
        <v>123</v>
      </c>
      <c r="E307" s="174" t="s">
        <v>386</v>
      </c>
      <c r="F307" s="175" t="s">
        <v>387</v>
      </c>
      <c r="G307" s="176" t="s">
        <v>157</v>
      </c>
      <c r="H307" s="177">
        <v>6.4</v>
      </c>
      <c r="I307" s="178"/>
      <c r="J307" s="179">
        <f>ROUND(I307*H307,2)</f>
        <v>0</v>
      </c>
      <c r="K307" s="175" t="s">
        <v>127</v>
      </c>
      <c r="L307" s="39"/>
      <c r="M307" s="180" t="s">
        <v>19</v>
      </c>
      <c r="N307" s="181" t="s">
        <v>45</v>
      </c>
      <c r="O307" s="64"/>
      <c r="P307" s="182">
        <f>O307*H307</f>
        <v>0</v>
      </c>
      <c r="Q307" s="182">
        <v>1.3999999999999999E-4</v>
      </c>
      <c r="R307" s="182">
        <f>Q307*H307</f>
        <v>8.9599999999999999E-4</v>
      </c>
      <c r="S307" s="182">
        <v>0</v>
      </c>
      <c r="T307" s="183">
        <f>S307*H307</f>
        <v>0</v>
      </c>
      <c r="U307" s="34"/>
      <c r="V307" s="34"/>
      <c r="W307" s="34"/>
      <c r="X307" s="34"/>
      <c r="Y307" s="34"/>
      <c r="Z307" s="34"/>
      <c r="AA307" s="34"/>
      <c r="AB307" s="34"/>
      <c r="AC307" s="34"/>
      <c r="AD307" s="34"/>
      <c r="AE307" s="34"/>
      <c r="AR307" s="184" t="s">
        <v>204</v>
      </c>
      <c r="AT307" s="184" t="s">
        <v>123</v>
      </c>
      <c r="AU307" s="184" t="s">
        <v>84</v>
      </c>
      <c r="AY307" s="17" t="s">
        <v>121</v>
      </c>
      <c r="BE307" s="185">
        <f>IF(N307="základní",J307,0)</f>
        <v>0</v>
      </c>
      <c r="BF307" s="185">
        <f>IF(N307="snížená",J307,0)</f>
        <v>0</v>
      </c>
      <c r="BG307" s="185">
        <f>IF(N307="zákl. přenesená",J307,0)</f>
        <v>0</v>
      </c>
      <c r="BH307" s="185">
        <f>IF(N307="sníž. přenesená",J307,0)</f>
        <v>0</v>
      </c>
      <c r="BI307" s="185">
        <f>IF(N307="nulová",J307,0)</f>
        <v>0</v>
      </c>
      <c r="BJ307" s="17" t="s">
        <v>79</v>
      </c>
      <c r="BK307" s="185">
        <f>ROUND(I307*H307,2)</f>
        <v>0</v>
      </c>
      <c r="BL307" s="17" t="s">
        <v>204</v>
      </c>
      <c r="BM307" s="184" t="s">
        <v>388</v>
      </c>
    </row>
    <row r="308" spans="1:65" s="2" customFormat="1" ht="10.199999999999999">
      <c r="A308" s="34"/>
      <c r="B308" s="35"/>
      <c r="C308" s="36"/>
      <c r="D308" s="186" t="s">
        <v>130</v>
      </c>
      <c r="E308" s="36"/>
      <c r="F308" s="187" t="s">
        <v>389</v>
      </c>
      <c r="G308" s="36"/>
      <c r="H308" s="36"/>
      <c r="I308" s="188"/>
      <c r="J308" s="36"/>
      <c r="K308" s="36"/>
      <c r="L308" s="39"/>
      <c r="M308" s="189"/>
      <c r="N308" s="190"/>
      <c r="O308" s="64"/>
      <c r="P308" s="64"/>
      <c r="Q308" s="64"/>
      <c r="R308" s="64"/>
      <c r="S308" s="64"/>
      <c r="T308" s="65"/>
      <c r="U308" s="34"/>
      <c r="V308" s="34"/>
      <c r="W308" s="34"/>
      <c r="X308" s="34"/>
      <c r="Y308" s="34"/>
      <c r="Z308" s="34"/>
      <c r="AA308" s="34"/>
      <c r="AB308" s="34"/>
      <c r="AC308" s="34"/>
      <c r="AD308" s="34"/>
      <c r="AE308" s="34"/>
      <c r="AT308" s="17" t="s">
        <v>130</v>
      </c>
      <c r="AU308" s="17" t="s">
        <v>84</v>
      </c>
    </row>
    <row r="309" spans="1:65" s="14" customFormat="1" ht="10.199999999999999">
      <c r="B309" s="202"/>
      <c r="C309" s="203"/>
      <c r="D309" s="193" t="s">
        <v>132</v>
      </c>
      <c r="E309" s="204" t="s">
        <v>19</v>
      </c>
      <c r="F309" s="205" t="s">
        <v>390</v>
      </c>
      <c r="G309" s="203"/>
      <c r="H309" s="206">
        <v>6.4</v>
      </c>
      <c r="I309" s="207"/>
      <c r="J309" s="203"/>
      <c r="K309" s="203"/>
      <c r="L309" s="208"/>
      <c r="M309" s="209"/>
      <c r="N309" s="210"/>
      <c r="O309" s="210"/>
      <c r="P309" s="210"/>
      <c r="Q309" s="210"/>
      <c r="R309" s="210"/>
      <c r="S309" s="210"/>
      <c r="T309" s="211"/>
      <c r="AT309" s="212" t="s">
        <v>132</v>
      </c>
      <c r="AU309" s="212" t="s">
        <v>84</v>
      </c>
      <c r="AV309" s="14" t="s">
        <v>84</v>
      </c>
      <c r="AW309" s="14" t="s">
        <v>34</v>
      </c>
      <c r="AX309" s="14" t="s">
        <v>74</v>
      </c>
      <c r="AY309" s="212" t="s">
        <v>121</v>
      </c>
    </row>
    <row r="310" spans="1:65" s="15" customFormat="1" ht="10.199999999999999">
      <c r="B310" s="213"/>
      <c r="C310" s="214"/>
      <c r="D310" s="193" t="s">
        <v>132</v>
      </c>
      <c r="E310" s="215" t="s">
        <v>19</v>
      </c>
      <c r="F310" s="216" t="s">
        <v>137</v>
      </c>
      <c r="G310" s="214"/>
      <c r="H310" s="217">
        <v>6.4</v>
      </c>
      <c r="I310" s="218"/>
      <c r="J310" s="214"/>
      <c r="K310" s="214"/>
      <c r="L310" s="219"/>
      <c r="M310" s="220"/>
      <c r="N310" s="221"/>
      <c r="O310" s="221"/>
      <c r="P310" s="221"/>
      <c r="Q310" s="221"/>
      <c r="R310" s="221"/>
      <c r="S310" s="221"/>
      <c r="T310" s="222"/>
      <c r="AT310" s="223" t="s">
        <v>132</v>
      </c>
      <c r="AU310" s="223" t="s">
        <v>84</v>
      </c>
      <c r="AV310" s="15" t="s">
        <v>128</v>
      </c>
      <c r="AW310" s="15" t="s">
        <v>34</v>
      </c>
      <c r="AX310" s="15" t="s">
        <v>79</v>
      </c>
      <c r="AY310" s="223" t="s">
        <v>121</v>
      </c>
    </row>
    <row r="311" spans="1:65" s="2" customFormat="1" ht="16.5" customHeight="1">
      <c r="A311" s="34"/>
      <c r="B311" s="35"/>
      <c r="C311" s="173" t="s">
        <v>391</v>
      </c>
      <c r="D311" s="173" t="s">
        <v>123</v>
      </c>
      <c r="E311" s="174" t="s">
        <v>392</v>
      </c>
      <c r="F311" s="175" t="s">
        <v>393</v>
      </c>
      <c r="G311" s="176" t="s">
        <v>157</v>
      </c>
      <c r="H311" s="177">
        <v>6.4</v>
      </c>
      <c r="I311" s="178"/>
      <c r="J311" s="179">
        <f>ROUND(I311*H311,2)</f>
        <v>0</v>
      </c>
      <c r="K311" s="175" t="s">
        <v>127</v>
      </c>
      <c r="L311" s="39"/>
      <c r="M311" s="180" t="s">
        <v>19</v>
      </c>
      <c r="N311" s="181" t="s">
        <v>45</v>
      </c>
      <c r="O311" s="64"/>
      <c r="P311" s="182">
        <f>O311*H311</f>
        <v>0</v>
      </c>
      <c r="Q311" s="182">
        <v>1.2E-4</v>
      </c>
      <c r="R311" s="182">
        <f>Q311*H311</f>
        <v>7.6800000000000002E-4</v>
      </c>
      <c r="S311" s="182">
        <v>0</v>
      </c>
      <c r="T311" s="183">
        <f>S311*H311</f>
        <v>0</v>
      </c>
      <c r="U311" s="34"/>
      <c r="V311" s="34"/>
      <c r="W311" s="34"/>
      <c r="X311" s="34"/>
      <c r="Y311" s="34"/>
      <c r="Z311" s="34"/>
      <c r="AA311" s="34"/>
      <c r="AB311" s="34"/>
      <c r="AC311" s="34"/>
      <c r="AD311" s="34"/>
      <c r="AE311" s="34"/>
      <c r="AR311" s="184" t="s">
        <v>204</v>
      </c>
      <c r="AT311" s="184" t="s">
        <v>123</v>
      </c>
      <c r="AU311" s="184" t="s">
        <v>84</v>
      </c>
      <c r="AY311" s="17" t="s">
        <v>121</v>
      </c>
      <c r="BE311" s="185">
        <f>IF(N311="základní",J311,0)</f>
        <v>0</v>
      </c>
      <c r="BF311" s="185">
        <f>IF(N311="snížená",J311,0)</f>
        <v>0</v>
      </c>
      <c r="BG311" s="185">
        <f>IF(N311="zákl. přenesená",J311,0)</f>
        <v>0</v>
      </c>
      <c r="BH311" s="185">
        <f>IF(N311="sníž. přenesená",J311,0)</f>
        <v>0</v>
      </c>
      <c r="BI311" s="185">
        <f>IF(N311="nulová",J311,0)</f>
        <v>0</v>
      </c>
      <c r="BJ311" s="17" t="s">
        <v>79</v>
      </c>
      <c r="BK311" s="185">
        <f>ROUND(I311*H311,2)</f>
        <v>0</v>
      </c>
      <c r="BL311" s="17" t="s">
        <v>204</v>
      </c>
      <c r="BM311" s="184" t="s">
        <v>394</v>
      </c>
    </row>
    <row r="312" spans="1:65" s="2" customFormat="1" ht="10.199999999999999">
      <c r="A312" s="34"/>
      <c r="B312" s="35"/>
      <c r="C312" s="36"/>
      <c r="D312" s="186" t="s">
        <v>130</v>
      </c>
      <c r="E312" s="36"/>
      <c r="F312" s="187" t="s">
        <v>395</v>
      </c>
      <c r="G312" s="36"/>
      <c r="H312" s="36"/>
      <c r="I312" s="188"/>
      <c r="J312" s="36"/>
      <c r="K312" s="36"/>
      <c r="L312" s="39"/>
      <c r="M312" s="189"/>
      <c r="N312" s="190"/>
      <c r="O312" s="64"/>
      <c r="P312" s="64"/>
      <c r="Q312" s="64"/>
      <c r="R312" s="64"/>
      <c r="S312" s="64"/>
      <c r="T312" s="65"/>
      <c r="U312" s="34"/>
      <c r="V312" s="34"/>
      <c r="W312" s="34"/>
      <c r="X312" s="34"/>
      <c r="Y312" s="34"/>
      <c r="Z312" s="34"/>
      <c r="AA312" s="34"/>
      <c r="AB312" s="34"/>
      <c r="AC312" s="34"/>
      <c r="AD312" s="34"/>
      <c r="AE312" s="34"/>
      <c r="AT312" s="17" t="s">
        <v>130</v>
      </c>
      <c r="AU312" s="17" t="s">
        <v>84</v>
      </c>
    </row>
    <row r="313" spans="1:65" s="14" customFormat="1" ht="10.199999999999999">
      <c r="B313" s="202"/>
      <c r="C313" s="203"/>
      <c r="D313" s="193" t="s">
        <v>132</v>
      </c>
      <c r="E313" s="204" t="s">
        <v>19</v>
      </c>
      <c r="F313" s="205" t="s">
        <v>390</v>
      </c>
      <c r="G313" s="203"/>
      <c r="H313" s="206">
        <v>6.4</v>
      </c>
      <c r="I313" s="207"/>
      <c r="J313" s="203"/>
      <c r="K313" s="203"/>
      <c r="L313" s="208"/>
      <c r="M313" s="209"/>
      <c r="N313" s="210"/>
      <c r="O313" s="210"/>
      <c r="P313" s="210"/>
      <c r="Q313" s="210"/>
      <c r="R313" s="210"/>
      <c r="S313" s="210"/>
      <c r="T313" s="211"/>
      <c r="AT313" s="212" t="s">
        <v>132</v>
      </c>
      <c r="AU313" s="212" t="s">
        <v>84</v>
      </c>
      <c r="AV313" s="14" t="s">
        <v>84</v>
      </c>
      <c r="AW313" s="14" t="s">
        <v>34</v>
      </c>
      <c r="AX313" s="14" t="s">
        <v>74</v>
      </c>
      <c r="AY313" s="212" t="s">
        <v>121</v>
      </c>
    </row>
    <row r="314" spans="1:65" s="15" customFormat="1" ht="10.199999999999999">
      <c r="B314" s="213"/>
      <c r="C314" s="214"/>
      <c r="D314" s="193" t="s">
        <v>132</v>
      </c>
      <c r="E314" s="215" t="s">
        <v>19</v>
      </c>
      <c r="F314" s="216" t="s">
        <v>137</v>
      </c>
      <c r="G314" s="214"/>
      <c r="H314" s="217">
        <v>6.4</v>
      </c>
      <c r="I314" s="218"/>
      <c r="J314" s="214"/>
      <c r="K314" s="214"/>
      <c r="L314" s="219"/>
      <c r="M314" s="220"/>
      <c r="N314" s="221"/>
      <c r="O314" s="221"/>
      <c r="P314" s="221"/>
      <c r="Q314" s="221"/>
      <c r="R314" s="221"/>
      <c r="S314" s="221"/>
      <c r="T314" s="222"/>
      <c r="AT314" s="223" t="s">
        <v>132</v>
      </c>
      <c r="AU314" s="223" t="s">
        <v>84</v>
      </c>
      <c r="AV314" s="15" t="s">
        <v>128</v>
      </c>
      <c r="AW314" s="15" t="s">
        <v>34</v>
      </c>
      <c r="AX314" s="15" t="s">
        <v>79</v>
      </c>
      <c r="AY314" s="223" t="s">
        <v>121</v>
      </c>
    </row>
    <row r="315" spans="1:65" s="2" customFormat="1" ht="16.5" customHeight="1">
      <c r="A315" s="34"/>
      <c r="B315" s="35"/>
      <c r="C315" s="173" t="s">
        <v>396</v>
      </c>
      <c r="D315" s="173" t="s">
        <v>123</v>
      </c>
      <c r="E315" s="174" t="s">
        <v>397</v>
      </c>
      <c r="F315" s="175" t="s">
        <v>398</v>
      </c>
      <c r="G315" s="176" t="s">
        <v>157</v>
      </c>
      <c r="H315" s="177">
        <v>6.4</v>
      </c>
      <c r="I315" s="178"/>
      <c r="J315" s="179">
        <f>ROUND(I315*H315,2)</f>
        <v>0</v>
      </c>
      <c r="K315" s="175" t="s">
        <v>127</v>
      </c>
      <c r="L315" s="39"/>
      <c r="M315" s="180" t="s">
        <v>19</v>
      </c>
      <c r="N315" s="181" t="s">
        <v>45</v>
      </c>
      <c r="O315" s="64"/>
      <c r="P315" s="182">
        <f>O315*H315</f>
        <v>0</v>
      </c>
      <c r="Q315" s="182">
        <v>1.2E-4</v>
      </c>
      <c r="R315" s="182">
        <f>Q315*H315</f>
        <v>7.6800000000000002E-4</v>
      </c>
      <c r="S315" s="182">
        <v>0</v>
      </c>
      <c r="T315" s="183">
        <f>S315*H315</f>
        <v>0</v>
      </c>
      <c r="U315" s="34"/>
      <c r="V315" s="34"/>
      <c r="W315" s="34"/>
      <c r="X315" s="34"/>
      <c r="Y315" s="34"/>
      <c r="Z315" s="34"/>
      <c r="AA315" s="34"/>
      <c r="AB315" s="34"/>
      <c r="AC315" s="34"/>
      <c r="AD315" s="34"/>
      <c r="AE315" s="34"/>
      <c r="AR315" s="184" t="s">
        <v>204</v>
      </c>
      <c r="AT315" s="184" t="s">
        <v>123</v>
      </c>
      <c r="AU315" s="184" t="s">
        <v>84</v>
      </c>
      <c r="AY315" s="17" t="s">
        <v>121</v>
      </c>
      <c r="BE315" s="185">
        <f>IF(N315="základní",J315,0)</f>
        <v>0</v>
      </c>
      <c r="BF315" s="185">
        <f>IF(N315="snížená",J315,0)</f>
        <v>0</v>
      </c>
      <c r="BG315" s="185">
        <f>IF(N315="zákl. přenesená",J315,0)</f>
        <v>0</v>
      </c>
      <c r="BH315" s="185">
        <f>IF(N315="sníž. přenesená",J315,0)</f>
        <v>0</v>
      </c>
      <c r="BI315" s="185">
        <f>IF(N315="nulová",J315,0)</f>
        <v>0</v>
      </c>
      <c r="BJ315" s="17" t="s">
        <v>79</v>
      </c>
      <c r="BK315" s="185">
        <f>ROUND(I315*H315,2)</f>
        <v>0</v>
      </c>
      <c r="BL315" s="17" t="s">
        <v>204</v>
      </c>
      <c r="BM315" s="184" t="s">
        <v>399</v>
      </c>
    </row>
    <row r="316" spans="1:65" s="2" customFormat="1" ht="10.199999999999999">
      <c r="A316" s="34"/>
      <c r="B316" s="35"/>
      <c r="C316" s="36"/>
      <c r="D316" s="186" t="s">
        <v>130</v>
      </c>
      <c r="E316" s="36"/>
      <c r="F316" s="187" t="s">
        <v>400</v>
      </c>
      <c r="G316" s="36"/>
      <c r="H316" s="36"/>
      <c r="I316" s="188"/>
      <c r="J316" s="36"/>
      <c r="K316" s="36"/>
      <c r="L316" s="39"/>
      <c r="M316" s="189"/>
      <c r="N316" s="190"/>
      <c r="O316" s="64"/>
      <c r="P316" s="64"/>
      <c r="Q316" s="64"/>
      <c r="R316" s="64"/>
      <c r="S316" s="64"/>
      <c r="T316" s="65"/>
      <c r="U316" s="34"/>
      <c r="V316" s="34"/>
      <c r="W316" s="34"/>
      <c r="X316" s="34"/>
      <c r="Y316" s="34"/>
      <c r="Z316" s="34"/>
      <c r="AA316" s="34"/>
      <c r="AB316" s="34"/>
      <c r="AC316" s="34"/>
      <c r="AD316" s="34"/>
      <c r="AE316" s="34"/>
      <c r="AT316" s="17" t="s">
        <v>130</v>
      </c>
      <c r="AU316" s="17" t="s">
        <v>84</v>
      </c>
    </row>
    <row r="317" spans="1:65" s="14" customFormat="1" ht="10.199999999999999">
      <c r="B317" s="202"/>
      <c r="C317" s="203"/>
      <c r="D317" s="193" t="s">
        <v>132</v>
      </c>
      <c r="E317" s="204" t="s">
        <v>19</v>
      </c>
      <c r="F317" s="205" t="s">
        <v>390</v>
      </c>
      <c r="G317" s="203"/>
      <c r="H317" s="206">
        <v>6.4</v>
      </c>
      <c r="I317" s="207"/>
      <c r="J317" s="203"/>
      <c r="K317" s="203"/>
      <c r="L317" s="208"/>
      <c r="M317" s="209"/>
      <c r="N317" s="210"/>
      <c r="O317" s="210"/>
      <c r="P317" s="210"/>
      <c r="Q317" s="210"/>
      <c r="R317" s="210"/>
      <c r="S317" s="210"/>
      <c r="T317" s="211"/>
      <c r="AT317" s="212" t="s">
        <v>132</v>
      </c>
      <c r="AU317" s="212" t="s">
        <v>84</v>
      </c>
      <c r="AV317" s="14" t="s">
        <v>84</v>
      </c>
      <c r="AW317" s="14" t="s">
        <v>34</v>
      </c>
      <c r="AX317" s="14" t="s">
        <v>74</v>
      </c>
      <c r="AY317" s="212" t="s">
        <v>121</v>
      </c>
    </row>
    <row r="318" spans="1:65" s="15" customFormat="1" ht="10.199999999999999">
      <c r="B318" s="213"/>
      <c r="C318" s="214"/>
      <c r="D318" s="193" t="s">
        <v>132</v>
      </c>
      <c r="E318" s="215" t="s">
        <v>19</v>
      </c>
      <c r="F318" s="216" t="s">
        <v>137</v>
      </c>
      <c r="G318" s="214"/>
      <c r="H318" s="217">
        <v>6.4</v>
      </c>
      <c r="I318" s="218"/>
      <c r="J318" s="214"/>
      <c r="K318" s="214"/>
      <c r="L318" s="219"/>
      <c r="M318" s="220"/>
      <c r="N318" s="221"/>
      <c r="O318" s="221"/>
      <c r="P318" s="221"/>
      <c r="Q318" s="221"/>
      <c r="R318" s="221"/>
      <c r="S318" s="221"/>
      <c r="T318" s="222"/>
      <c r="AT318" s="223" t="s">
        <v>132</v>
      </c>
      <c r="AU318" s="223" t="s">
        <v>84</v>
      </c>
      <c r="AV318" s="15" t="s">
        <v>128</v>
      </c>
      <c r="AW318" s="15" t="s">
        <v>34</v>
      </c>
      <c r="AX318" s="15" t="s">
        <v>79</v>
      </c>
      <c r="AY318" s="223" t="s">
        <v>121</v>
      </c>
    </row>
    <row r="319" spans="1:65" s="2" customFormat="1" ht="16.5" customHeight="1">
      <c r="A319" s="34"/>
      <c r="B319" s="35"/>
      <c r="C319" s="173" t="s">
        <v>401</v>
      </c>
      <c r="D319" s="173" t="s">
        <v>123</v>
      </c>
      <c r="E319" s="174" t="s">
        <v>402</v>
      </c>
      <c r="F319" s="175" t="s">
        <v>403</v>
      </c>
      <c r="G319" s="176" t="s">
        <v>272</v>
      </c>
      <c r="H319" s="177">
        <v>5</v>
      </c>
      <c r="I319" s="178"/>
      <c r="J319" s="179">
        <f>ROUND(I319*H319,2)</f>
        <v>0</v>
      </c>
      <c r="K319" s="175" t="s">
        <v>19</v>
      </c>
      <c r="L319" s="39"/>
      <c r="M319" s="180" t="s">
        <v>19</v>
      </c>
      <c r="N319" s="181" t="s">
        <v>45</v>
      </c>
      <c r="O319" s="64"/>
      <c r="P319" s="182">
        <f>O319*H319</f>
        <v>0</v>
      </c>
      <c r="Q319" s="182">
        <v>0.42368</v>
      </c>
      <c r="R319" s="182">
        <f>Q319*H319</f>
        <v>2.1183999999999998</v>
      </c>
      <c r="S319" s="182">
        <v>0</v>
      </c>
      <c r="T319" s="183">
        <f>S319*H319</f>
        <v>0</v>
      </c>
      <c r="U319" s="34"/>
      <c r="V319" s="34"/>
      <c r="W319" s="34"/>
      <c r="X319" s="34"/>
      <c r="Y319" s="34"/>
      <c r="Z319" s="34"/>
      <c r="AA319" s="34"/>
      <c r="AB319" s="34"/>
      <c r="AC319" s="34"/>
      <c r="AD319" s="34"/>
      <c r="AE319" s="34"/>
      <c r="AR319" s="184" t="s">
        <v>128</v>
      </c>
      <c r="AT319" s="184" t="s">
        <v>123</v>
      </c>
      <c r="AU319" s="184" t="s">
        <v>84</v>
      </c>
      <c r="AY319" s="17" t="s">
        <v>121</v>
      </c>
      <c r="BE319" s="185">
        <f>IF(N319="základní",J319,0)</f>
        <v>0</v>
      </c>
      <c r="BF319" s="185">
        <f>IF(N319="snížená",J319,0)</f>
        <v>0</v>
      </c>
      <c r="BG319" s="185">
        <f>IF(N319="zákl. přenesená",J319,0)</f>
        <v>0</v>
      </c>
      <c r="BH319" s="185">
        <f>IF(N319="sníž. přenesená",J319,0)</f>
        <v>0</v>
      </c>
      <c r="BI319" s="185">
        <f>IF(N319="nulová",J319,0)</f>
        <v>0</v>
      </c>
      <c r="BJ319" s="17" t="s">
        <v>79</v>
      </c>
      <c r="BK319" s="185">
        <f>ROUND(I319*H319,2)</f>
        <v>0</v>
      </c>
      <c r="BL319" s="17" t="s">
        <v>128</v>
      </c>
      <c r="BM319" s="184" t="s">
        <v>404</v>
      </c>
    </row>
    <row r="320" spans="1:65" s="14" customFormat="1" ht="10.199999999999999">
      <c r="B320" s="202"/>
      <c r="C320" s="203"/>
      <c r="D320" s="193" t="s">
        <v>132</v>
      </c>
      <c r="E320" s="204" t="s">
        <v>19</v>
      </c>
      <c r="F320" s="205" t="s">
        <v>405</v>
      </c>
      <c r="G320" s="203"/>
      <c r="H320" s="206">
        <v>5</v>
      </c>
      <c r="I320" s="207"/>
      <c r="J320" s="203"/>
      <c r="K320" s="203"/>
      <c r="L320" s="208"/>
      <c r="M320" s="209"/>
      <c r="N320" s="210"/>
      <c r="O320" s="210"/>
      <c r="P320" s="210"/>
      <c r="Q320" s="210"/>
      <c r="R320" s="210"/>
      <c r="S320" s="210"/>
      <c r="T320" s="211"/>
      <c r="AT320" s="212" t="s">
        <v>132</v>
      </c>
      <c r="AU320" s="212" t="s">
        <v>84</v>
      </c>
      <c r="AV320" s="14" t="s">
        <v>84</v>
      </c>
      <c r="AW320" s="14" t="s">
        <v>34</v>
      </c>
      <c r="AX320" s="14" t="s">
        <v>74</v>
      </c>
      <c r="AY320" s="212" t="s">
        <v>121</v>
      </c>
    </row>
    <row r="321" spans="1:65" s="15" customFormat="1" ht="10.199999999999999">
      <c r="B321" s="213"/>
      <c r="C321" s="214"/>
      <c r="D321" s="193" t="s">
        <v>132</v>
      </c>
      <c r="E321" s="215" t="s">
        <v>19</v>
      </c>
      <c r="F321" s="216" t="s">
        <v>137</v>
      </c>
      <c r="G321" s="214"/>
      <c r="H321" s="217">
        <v>5</v>
      </c>
      <c r="I321" s="218"/>
      <c r="J321" s="214"/>
      <c r="K321" s="214"/>
      <c r="L321" s="219"/>
      <c r="M321" s="220"/>
      <c r="N321" s="221"/>
      <c r="O321" s="221"/>
      <c r="P321" s="221"/>
      <c r="Q321" s="221"/>
      <c r="R321" s="221"/>
      <c r="S321" s="221"/>
      <c r="T321" s="222"/>
      <c r="AT321" s="223" t="s">
        <v>132</v>
      </c>
      <c r="AU321" s="223" t="s">
        <v>84</v>
      </c>
      <c r="AV321" s="15" t="s">
        <v>128</v>
      </c>
      <c r="AW321" s="15" t="s">
        <v>34</v>
      </c>
      <c r="AX321" s="15" t="s">
        <v>79</v>
      </c>
      <c r="AY321" s="223" t="s">
        <v>121</v>
      </c>
    </row>
    <row r="322" spans="1:65" s="2" customFormat="1" ht="24.15" customHeight="1">
      <c r="A322" s="34"/>
      <c r="B322" s="35"/>
      <c r="C322" s="173" t="s">
        <v>406</v>
      </c>
      <c r="D322" s="173" t="s">
        <v>123</v>
      </c>
      <c r="E322" s="174" t="s">
        <v>407</v>
      </c>
      <c r="F322" s="175" t="s">
        <v>408</v>
      </c>
      <c r="G322" s="176" t="s">
        <v>296</v>
      </c>
      <c r="H322" s="177">
        <v>4</v>
      </c>
      <c r="I322" s="178"/>
      <c r="J322" s="179">
        <f>ROUND(I322*H322,2)</f>
        <v>0</v>
      </c>
      <c r="K322" s="175" t="s">
        <v>127</v>
      </c>
      <c r="L322" s="39"/>
      <c r="M322" s="180" t="s">
        <v>19</v>
      </c>
      <c r="N322" s="181" t="s">
        <v>45</v>
      </c>
      <c r="O322" s="64"/>
      <c r="P322" s="182">
        <f>O322*H322</f>
        <v>0</v>
      </c>
      <c r="Q322" s="182">
        <v>0.16370999999999999</v>
      </c>
      <c r="R322" s="182">
        <f>Q322*H322</f>
        <v>0.65483999999999998</v>
      </c>
      <c r="S322" s="182">
        <v>0</v>
      </c>
      <c r="T322" s="183">
        <f>S322*H322</f>
        <v>0</v>
      </c>
      <c r="U322" s="34"/>
      <c r="V322" s="34"/>
      <c r="W322" s="34"/>
      <c r="X322" s="34"/>
      <c r="Y322" s="34"/>
      <c r="Z322" s="34"/>
      <c r="AA322" s="34"/>
      <c r="AB322" s="34"/>
      <c r="AC322" s="34"/>
      <c r="AD322" s="34"/>
      <c r="AE322" s="34"/>
      <c r="AR322" s="184" t="s">
        <v>128</v>
      </c>
      <c r="AT322" s="184" t="s">
        <v>123</v>
      </c>
      <c r="AU322" s="184" t="s">
        <v>84</v>
      </c>
      <c r="AY322" s="17" t="s">
        <v>121</v>
      </c>
      <c r="BE322" s="185">
        <f>IF(N322="základní",J322,0)</f>
        <v>0</v>
      </c>
      <c r="BF322" s="185">
        <f>IF(N322="snížená",J322,0)</f>
        <v>0</v>
      </c>
      <c r="BG322" s="185">
        <f>IF(N322="zákl. přenesená",J322,0)</f>
        <v>0</v>
      </c>
      <c r="BH322" s="185">
        <f>IF(N322="sníž. přenesená",J322,0)</f>
        <v>0</v>
      </c>
      <c r="BI322" s="185">
        <f>IF(N322="nulová",J322,0)</f>
        <v>0</v>
      </c>
      <c r="BJ322" s="17" t="s">
        <v>79</v>
      </c>
      <c r="BK322" s="185">
        <f>ROUND(I322*H322,2)</f>
        <v>0</v>
      </c>
      <c r="BL322" s="17" t="s">
        <v>128</v>
      </c>
      <c r="BM322" s="184" t="s">
        <v>409</v>
      </c>
    </row>
    <row r="323" spans="1:65" s="2" customFormat="1" ht="10.199999999999999">
      <c r="A323" s="34"/>
      <c r="B323" s="35"/>
      <c r="C323" s="36"/>
      <c r="D323" s="186" t="s">
        <v>130</v>
      </c>
      <c r="E323" s="36"/>
      <c r="F323" s="187" t="s">
        <v>410</v>
      </c>
      <c r="G323" s="36"/>
      <c r="H323" s="36"/>
      <c r="I323" s="188"/>
      <c r="J323" s="36"/>
      <c r="K323" s="36"/>
      <c r="L323" s="39"/>
      <c r="M323" s="189"/>
      <c r="N323" s="190"/>
      <c r="O323" s="64"/>
      <c r="P323" s="64"/>
      <c r="Q323" s="64"/>
      <c r="R323" s="64"/>
      <c r="S323" s="64"/>
      <c r="T323" s="65"/>
      <c r="U323" s="34"/>
      <c r="V323" s="34"/>
      <c r="W323" s="34"/>
      <c r="X323" s="34"/>
      <c r="Y323" s="34"/>
      <c r="Z323" s="34"/>
      <c r="AA323" s="34"/>
      <c r="AB323" s="34"/>
      <c r="AC323" s="34"/>
      <c r="AD323" s="34"/>
      <c r="AE323" s="34"/>
      <c r="AT323" s="17" t="s">
        <v>130</v>
      </c>
      <c r="AU323" s="17" t="s">
        <v>84</v>
      </c>
    </row>
    <row r="324" spans="1:65" s="13" customFormat="1" ht="10.199999999999999">
      <c r="B324" s="191"/>
      <c r="C324" s="192"/>
      <c r="D324" s="193" t="s">
        <v>132</v>
      </c>
      <c r="E324" s="194" t="s">
        <v>19</v>
      </c>
      <c r="F324" s="195" t="s">
        <v>354</v>
      </c>
      <c r="G324" s="192"/>
      <c r="H324" s="194" t="s">
        <v>19</v>
      </c>
      <c r="I324" s="196"/>
      <c r="J324" s="192"/>
      <c r="K324" s="192"/>
      <c r="L324" s="197"/>
      <c r="M324" s="198"/>
      <c r="N324" s="199"/>
      <c r="O324" s="199"/>
      <c r="P324" s="199"/>
      <c r="Q324" s="199"/>
      <c r="R324" s="199"/>
      <c r="S324" s="199"/>
      <c r="T324" s="200"/>
      <c r="AT324" s="201" t="s">
        <v>132</v>
      </c>
      <c r="AU324" s="201" t="s">
        <v>84</v>
      </c>
      <c r="AV324" s="13" t="s">
        <v>79</v>
      </c>
      <c r="AW324" s="13" t="s">
        <v>34</v>
      </c>
      <c r="AX324" s="13" t="s">
        <v>74</v>
      </c>
      <c r="AY324" s="201" t="s">
        <v>121</v>
      </c>
    </row>
    <row r="325" spans="1:65" s="14" customFormat="1" ht="10.199999999999999">
      <c r="B325" s="202"/>
      <c r="C325" s="203"/>
      <c r="D325" s="193" t="s">
        <v>132</v>
      </c>
      <c r="E325" s="204" t="s">
        <v>19</v>
      </c>
      <c r="F325" s="205" t="s">
        <v>411</v>
      </c>
      <c r="G325" s="203"/>
      <c r="H325" s="206">
        <v>4</v>
      </c>
      <c r="I325" s="207"/>
      <c r="J325" s="203"/>
      <c r="K325" s="203"/>
      <c r="L325" s="208"/>
      <c r="M325" s="209"/>
      <c r="N325" s="210"/>
      <c r="O325" s="210"/>
      <c r="P325" s="210"/>
      <c r="Q325" s="210"/>
      <c r="R325" s="210"/>
      <c r="S325" s="210"/>
      <c r="T325" s="211"/>
      <c r="AT325" s="212" t="s">
        <v>132</v>
      </c>
      <c r="AU325" s="212" t="s">
        <v>84</v>
      </c>
      <c r="AV325" s="14" t="s">
        <v>84</v>
      </c>
      <c r="AW325" s="14" t="s">
        <v>34</v>
      </c>
      <c r="AX325" s="14" t="s">
        <v>74</v>
      </c>
      <c r="AY325" s="212" t="s">
        <v>121</v>
      </c>
    </row>
    <row r="326" spans="1:65" s="15" customFormat="1" ht="10.199999999999999">
      <c r="B326" s="213"/>
      <c r="C326" s="214"/>
      <c r="D326" s="193" t="s">
        <v>132</v>
      </c>
      <c r="E326" s="215" t="s">
        <v>19</v>
      </c>
      <c r="F326" s="216" t="s">
        <v>137</v>
      </c>
      <c r="G326" s="214"/>
      <c r="H326" s="217">
        <v>4</v>
      </c>
      <c r="I326" s="218"/>
      <c r="J326" s="214"/>
      <c r="K326" s="214"/>
      <c r="L326" s="219"/>
      <c r="M326" s="220"/>
      <c r="N326" s="221"/>
      <c r="O326" s="221"/>
      <c r="P326" s="221"/>
      <c r="Q326" s="221"/>
      <c r="R326" s="221"/>
      <c r="S326" s="221"/>
      <c r="T326" s="222"/>
      <c r="AT326" s="223" t="s">
        <v>132</v>
      </c>
      <c r="AU326" s="223" t="s">
        <v>84</v>
      </c>
      <c r="AV326" s="15" t="s">
        <v>128</v>
      </c>
      <c r="AW326" s="15" t="s">
        <v>34</v>
      </c>
      <c r="AX326" s="15" t="s">
        <v>79</v>
      </c>
      <c r="AY326" s="223" t="s">
        <v>121</v>
      </c>
    </row>
    <row r="327" spans="1:65" s="2" customFormat="1" ht="16.5" customHeight="1">
      <c r="A327" s="34"/>
      <c r="B327" s="35"/>
      <c r="C327" s="225" t="s">
        <v>412</v>
      </c>
      <c r="D327" s="225" t="s">
        <v>284</v>
      </c>
      <c r="E327" s="226" t="s">
        <v>413</v>
      </c>
      <c r="F327" s="227" t="s">
        <v>414</v>
      </c>
      <c r="G327" s="228" t="s">
        <v>272</v>
      </c>
      <c r="H327" s="229">
        <v>12.241</v>
      </c>
      <c r="I327" s="230"/>
      <c r="J327" s="231">
        <f>ROUND(I327*H327,2)</f>
        <v>0</v>
      </c>
      <c r="K327" s="227" t="s">
        <v>127</v>
      </c>
      <c r="L327" s="232"/>
      <c r="M327" s="233" t="s">
        <v>19</v>
      </c>
      <c r="N327" s="234" t="s">
        <v>45</v>
      </c>
      <c r="O327" s="64"/>
      <c r="P327" s="182">
        <f>O327*H327</f>
        <v>0</v>
      </c>
      <c r="Q327" s="182">
        <v>4.5999999999999999E-2</v>
      </c>
      <c r="R327" s="182">
        <f>Q327*H327</f>
        <v>0.56308599999999998</v>
      </c>
      <c r="S327" s="182">
        <v>0</v>
      </c>
      <c r="T327" s="183">
        <f>S327*H327</f>
        <v>0</v>
      </c>
      <c r="U327" s="34"/>
      <c r="V327" s="34"/>
      <c r="W327" s="34"/>
      <c r="X327" s="34"/>
      <c r="Y327" s="34"/>
      <c r="Z327" s="34"/>
      <c r="AA327" s="34"/>
      <c r="AB327" s="34"/>
      <c r="AC327" s="34"/>
      <c r="AD327" s="34"/>
      <c r="AE327" s="34"/>
      <c r="AR327" s="184" t="s">
        <v>176</v>
      </c>
      <c r="AT327" s="184" t="s">
        <v>284</v>
      </c>
      <c r="AU327" s="184" t="s">
        <v>84</v>
      </c>
      <c r="AY327" s="17" t="s">
        <v>121</v>
      </c>
      <c r="BE327" s="185">
        <f>IF(N327="základní",J327,0)</f>
        <v>0</v>
      </c>
      <c r="BF327" s="185">
        <f>IF(N327="snížená",J327,0)</f>
        <v>0</v>
      </c>
      <c r="BG327" s="185">
        <f>IF(N327="zákl. přenesená",J327,0)</f>
        <v>0</v>
      </c>
      <c r="BH327" s="185">
        <f>IF(N327="sníž. přenesená",J327,0)</f>
        <v>0</v>
      </c>
      <c r="BI327" s="185">
        <f>IF(N327="nulová",J327,0)</f>
        <v>0</v>
      </c>
      <c r="BJ327" s="17" t="s">
        <v>79</v>
      </c>
      <c r="BK327" s="185">
        <f>ROUND(I327*H327,2)</f>
        <v>0</v>
      </c>
      <c r="BL327" s="17" t="s">
        <v>128</v>
      </c>
      <c r="BM327" s="184" t="s">
        <v>415</v>
      </c>
    </row>
    <row r="328" spans="1:65" s="14" customFormat="1" ht="10.199999999999999">
      <c r="B328" s="202"/>
      <c r="C328" s="203"/>
      <c r="D328" s="193" t="s">
        <v>132</v>
      </c>
      <c r="E328" s="204" t="s">
        <v>19</v>
      </c>
      <c r="F328" s="205" t="s">
        <v>416</v>
      </c>
      <c r="G328" s="203"/>
      <c r="H328" s="206">
        <v>12.241</v>
      </c>
      <c r="I328" s="207"/>
      <c r="J328" s="203"/>
      <c r="K328" s="203"/>
      <c r="L328" s="208"/>
      <c r="M328" s="209"/>
      <c r="N328" s="210"/>
      <c r="O328" s="210"/>
      <c r="P328" s="210"/>
      <c r="Q328" s="210"/>
      <c r="R328" s="210"/>
      <c r="S328" s="210"/>
      <c r="T328" s="211"/>
      <c r="AT328" s="212" t="s">
        <v>132</v>
      </c>
      <c r="AU328" s="212" t="s">
        <v>84</v>
      </c>
      <c r="AV328" s="14" t="s">
        <v>84</v>
      </c>
      <c r="AW328" s="14" t="s">
        <v>34</v>
      </c>
      <c r="AX328" s="14" t="s">
        <v>74</v>
      </c>
      <c r="AY328" s="212" t="s">
        <v>121</v>
      </c>
    </row>
    <row r="329" spans="1:65" s="15" customFormat="1" ht="10.199999999999999">
      <c r="B329" s="213"/>
      <c r="C329" s="214"/>
      <c r="D329" s="193" t="s">
        <v>132</v>
      </c>
      <c r="E329" s="215" t="s">
        <v>19</v>
      </c>
      <c r="F329" s="216" t="s">
        <v>137</v>
      </c>
      <c r="G329" s="214"/>
      <c r="H329" s="217">
        <v>12.241</v>
      </c>
      <c r="I329" s="218"/>
      <c r="J329" s="214"/>
      <c r="K329" s="214"/>
      <c r="L329" s="219"/>
      <c r="M329" s="220"/>
      <c r="N329" s="221"/>
      <c r="O329" s="221"/>
      <c r="P329" s="221"/>
      <c r="Q329" s="221"/>
      <c r="R329" s="221"/>
      <c r="S329" s="221"/>
      <c r="T329" s="222"/>
      <c r="AT329" s="223" t="s">
        <v>132</v>
      </c>
      <c r="AU329" s="223" t="s">
        <v>84</v>
      </c>
      <c r="AV329" s="15" t="s">
        <v>128</v>
      </c>
      <c r="AW329" s="15" t="s">
        <v>34</v>
      </c>
      <c r="AX329" s="15" t="s">
        <v>79</v>
      </c>
      <c r="AY329" s="223" t="s">
        <v>121</v>
      </c>
    </row>
    <row r="330" spans="1:65" s="2" customFormat="1" ht="24.15" customHeight="1">
      <c r="A330" s="34"/>
      <c r="B330" s="35"/>
      <c r="C330" s="173" t="s">
        <v>417</v>
      </c>
      <c r="D330" s="173" t="s">
        <v>123</v>
      </c>
      <c r="E330" s="174" t="s">
        <v>220</v>
      </c>
      <c r="F330" s="175" t="s">
        <v>221</v>
      </c>
      <c r="G330" s="176" t="s">
        <v>150</v>
      </c>
      <c r="H330" s="177">
        <v>53.570999999999998</v>
      </c>
      <c r="I330" s="178"/>
      <c r="J330" s="179">
        <f>ROUND(I330*H330,2)</f>
        <v>0</v>
      </c>
      <c r="K330" s="175" t="s">
        <v>127</v>
      </c>
      <c r="L330" s="39"/>
      <c r="M330" s="180" t="s">
        <v>19</v>
      </c>
      <c r="N330" s="181" t="s">
        <v>45</v>
      </c>
      <c r="O330" s="64"/>
      <c r="P330" s="182">
        <f>O330*H330</f>
        <v>0</v>
      </c>
      <c r="Q330" s="182">
        <v>0</v>
      </c>
      <c r="R330" s="182">
        <f>Q330*H330</f>
        <v>0</v>
      </c>
      <c r="S330" s="182">
        <v>0</v>
      </c>
      <c r="T330" s="183">
        <f>S330*H330</f>
        <v>0</v>
      </c>
      <c r="U330" s="34"/>
      <c r="V330" s="34"/>
      <c r="W330" s="34"/>
      <c r="X330" s="34"/>
      <c r="Y330" s="34"/>
      <c r="Z330" s="34"/>
      <c r="AA330" s="34"/>
      <c r="AB330" s="34"/>
      <c r="AC330" s="34"/>
      <c r="AD330" s="34"/>
      <c r="AE330" s="34"/>
      <c r="AR330" s="184" t="s">
        <v>128</v>
      </c>
      <c r="AT330" s="184" t="s">
        <v>123</v>
      </c>
      <c r="AU330" s="184" t="s">
        <v>84</v>
      </c>
      <c r="AY330" s="17" t="s">
        <v>121</v>
      </c>
      <c r="BE330" s="185">
        <f>IF(N330="základní",J330,0)</f>
        <v>0</v>
      </c>
      <c r="BF330" s="185">
        <f>IF(N330="snížená",J330,0)</f>
        <v>0</v>
      </c>
      <c r="BG330" s="185">
        <f>IF(N330="zákl. přenesená",J330,0)</f>
        <v>0</v>
      </c>
      <c r="BH330" s="185">
        <f>IF(N330="sníž. přenesená",J330,0)</f>
        <v>0</v>
      </c>
      <c r="BI330" s="185">
        <f>IF(N330="nulová",J330,0)</f>
        <v>0</v>
      </c>
      <c r="BJ330" s="17" t="s">
        <v>79</v>
      </c>
      <c r="BK330" s="185">
        <f>ROUND(I330*H330,2)</f>
        <v>0</v>
      </c>
      <c r="BL330" s="17" t="s">
        <v>128</v>
      </c>
      <c r="BM330" s="184" t="s">
        <v>418</v>
      </c>
    </row>
    <row r="331" spans="1:65" s="2" customFormat="1" ht="10.199999999999999">
      <c r="A331" s="34"/>
      <c r="B331" s="35"/>
      <c r="C331" s="36"/>
      <c r="D331" s="186" t="s">
        <v>130</v>
      </c>
      <c r="E331" s="36"/>
      <c r="F331" s="187" t="s">
        <v>223</v>
      </c>
      <c r="G331" s="36"/>
      <c r="H331" s="36"/>
      <c r="I331" s="188"/>
      <c r="J331" s="36"/>
      <c r="K331" s="36"/>
      <c r="L331" s="39"/>
      <c r="M331" s="189"/>
      <c r="N331" s="190"/>
      <c r="O331" s="64"/>
      <c r="P331" s="64"/>
      <c r="Q331" s="64"/>
      <c r="R331" s="64"/>
      <c r="S331" s="64"/>
      <c r="T331" s="65"/>
      <c r="U331" s="34"/>
      <c r="V331" s="34"/>
      <c r="W331" s="34"/>
      <c r="X331" s="34"/>
      <c r="Y331" s="34"/>
      <c r="Z331" s="34"/>
      <c r="AA331" s="34"/>
      <c r="AB331" s="34"/>
      <c r="AC331" s="34"/>
      <c r="AD331" s="34"/>
      <c r="AE331" s="34"/>
      <c r="AT331" s="17" t="s">
        <v>130</v>
      </c>
      <c r="AU331" s="17" t="s">
        <v>84</v>
      </c>
    </row>
    <row r="332" spans="1:65" s="12" customFormat="1" ht="22.8" customHeight="1">
      <c r="B332" s="157"/>
      <c r="C332" s="158"/>
      <c r="D332" s="159" t="s">
        <v>73</v>
      </c>
      <c r="E332" s="171" t="s">
        <v>187</v>
      </c>
      <c r="F332" s="171" t="s">
        <v>419</v>
      </c>
      <c r="G332" s="158"/>
      <c r="H332" s="158"/>
      <c r="I332" s="161"/>
      <c r="J332" s="172">
        <f>BK332</f>
        <v>0</v>
      </c>
      <c r="K332" s="158"/>
      <c r="L332" s="163"/>
      <c r="M332" s="164"/>
      <c r="N332" s="165"/>
      <c r="O332" s="165"/>
      <c r="P332" s="166">
        <f>SUM(P333:P361)</f>
        <v>0</v>
      </c>
      <c r="Q332" s="165"/>
      <c r="R332" s="166">
        <f>SUM(R333:R361)</f>
        <v>1.55E-2</v>
      </c>
      <c r="S332" s="165"/>
      <c r="T332" s="167">
        <f>SUM(T333:T361)</f>
        <v>37.126000000000005</v>
      </c>
      <c r="AR332" s="168" t="s">
        <v>79</v>
      </c>
      <c r="AT332" s="169" t="s">
        <v>73</v>
      </c>
      <c r="AU332" s="169" t="s">
        <v>79</v>
      </c>
      <c r="AY332" s="168" t="s">
        <v>121</v>
      </c>
      <c r="BK332" s="170">
        <f>SUM(BK333:BK361)</f>
        <v>0</v>
      </c>
    </row>
    <row r="333" spans="1:65" s="2" customFormat="1" ht="16.5" customHeight="1">
      <c r="A333" s="34"/>
      <c r="B333" s="35"/>
      <c r="C333" s="173" t="s">
        <v>420</v>
      </c>
      <c r="D333" s="173" t="s">
        <v>123</v>
      </c>
      <c r="E333" s="174" t="s">
        <v>326</v>
      </c>
      <c r="F333" s="175" t="s">
        <v>327</v>
      </c>
      <c r="G333" s="176" t="s">
        <v>296</v>
      </c>
      <c r="H333" s="177">
        <v>44</v>
      </c>
      <c r="I333" s="178"/>
      <c r="J333" s="179">
        <f>ROUND(I333*H333,2)</f>
        <v>0</v>
      </c>
      <c r="K333" s="175" t="s">
        <v>127</v>
      </c>
      <c r="L333" s="39"/>
      <c r="M333" s="180" t="s">
        <v>19</v>
      </c>
      <c r="N333" s="181" t="s">
        <v>45</v>
      </c>
      <c r="O333" s="64"/>
      <c r="P333" s="182">
        <f>O333*H333</f>
        <v>0</v>
      </c>
      <c r="Q333" s="182">
        <v>0</v>
      </c>
      <c r="R333" s="182">
        <f>Q333*H333</f>
        <v>0</v>
      </c>
      <c r="S333" s="182">
        <v>0</v>
      </c>
      <c r="T333" s="183">
        <f>S333*H333</f>
        <v>0</v>
      </c>
      <c r="U333" s="34"/>
      <c r="V333" s="34"/>
      <c r="W333" s="34"/>
      <c r="X333" s="34"/>
      <c r="Y333" s="34"/>
      <c r="Z333" s="34"/>
      <c r="AA333" s="34"/>
      <c r="AB333" s="34"/>
      <c r="AC333" s="34"/>
      <c r="AD333" s="34"/>
      <c r="AE333" s="34"/>
      <c r="AR333" s="184" t="s">
        <v>128</v>
      </c>
      <c r="AT333" s="184" t="s">
        <v>123</v>
      </c>
      <c r="AU333" s="184" t="s">
        <v>84</v>
      </c>
      <c r="AY333" s="17" t="s">
        <v>121</v>
      </c>
      <c r="BE333" s="185">
        <f>IF(N333="základní",J333,0)</f>
        <v>0</v>
      </c>
      <c r="BF333" s="185">
        <f>IF(N333="snížená",J333,0)</f>
        <v>0</v>
      </c>
      <c r="BG333" s="185">
        <f>IF(N333="zákl. přenesená",J333,0)</f>
        <v>0</v>
      </c>
      <c r="BH333" s="185">
        <f>IF(N333="sníž. přenesená",J333,0)</f>
        <v>0</v>
      </c>
      <c r="BI333" s="185">
        <f>IF(N333="nulová",J333,0)</f>
        <v>0</v>
      </c>
      <c r="BJ333" s="17" t="s">
        <v>79</v>
      </c>
      <c r="BK333" s="185">
        <f>ROUND(I333*H333,2)</f>
        <v>0</v>
      </c>
      <c r="BL333" s="17" t="s">
        <v>128</v>
      </c>
      <c r="BM333" s="184" t="s">
        <v>421</v>
      </c>
    </row>
    <row r="334" spans="1:65" s="2" customFormat="1" ht="10.199999999999999">
      <c r="A334" s="34"/>
      <c r="B334" s="35"/>
      <c r="C334" s="36"/>
      <c r="D334" s="186" t="s">
        <v>130</v>
      </c>
      <c r="E334" s="36"/>
      <c r="F334" s="187" t="s">
        <v>329</v>
      </c>
      <c r="G334" s="36"/>
      <c r="H334" s="36"/>
      <c r="I334" s="188"/>
      <c r="J334" s="36"/>
      <c r="K334" s="36"/>
      <c r="L334" s="39"/>
      <c r="M334" s="189"/>
      <c r="N334" s="190"/>
      <c r="O334" s="64"/>
      <c r="P334" s="64"/>
      <c r="Q334" s="64"/>
      <c r="R334" s="64"/>
      <c r="S334" s="64"/>
      <c r="T334" s="65"/>
      <c r="U334" s="34"/>
      <c r="V334" s="34"/>
      <c r="W334" s="34"/>
      <c r="X334" s="34"/>
      <c r="Y334" s="34"/>
      <c r="Z334" s="34"/>
      <c r="AA334" s="34"/>
      <c r="AB334" s="34"/>
      <c r="AC334" s="34"/>
      <c r="AD334" s="34"/>
      <c r="AE334" s="34"/>
      <c r="AT334" s="17" t="s">
        <v>130</v>
      </c>
      <c r="AU334" s="17" t="s">
        <v>84</v>
      </c>
    </row>
    <row r="335" spans="1:65" s="14" customFormat="1" ht="10.199999999999999">
      <c r="B335" s="202"/>
      <c r="C335" s="203"/>
      <c r="D335" s="193" t="s">
        <v>132</v>
      </c>
      <c r="E335" s="204" t="s">
        <v>19</v>
      </c>
      <c r="F335" s="205" t="s">
        <v>367</v>
      </c>
      <c r="G335" s="203"/>
      <c r="H335" s="206">
        <v>44</v>
      </c>
      <c r="I335" s="207"/>
      <c r="J335" s="203"/>
      <c r="K335" s="203"/>
      <c r="L335" s="208"/>
      <c r="M335" s="209"/>
      <c r="N335" s="210"/>
      <c r="O335" s="210"/>
      <c r="P335" s="210"/>
      <c r="Q335" s="210"/>
      <c r="R335" s="210"/>
      <c r="S335" s="210"/>
      <c r="T335" s="211"/>
      <c r="AT335" s="212" t="s">
        <v>132</v>
      </c>
      <c r="AU335" s="212" t="s">
        <v>84</v>
      </c>
      <c r="AV335" s="14" t="s">
        <v>84</v>
      </c>
      <c r="AW335" s="14" t="s">
        <v>34</v>
      </c>
      <c r="AX335" s="14" t="s">
        <v>74</v>
      </c>
      <c r="AY335" s="212" t="s">
        <v>121</v>
      </c>
    </row>
    <row r="336" spans="1:65" s="15" customFormat="1" ht="10.199999999999999">
      <c r="B336" s="213"/>
      <c r="C336" s="214"/>
      <c r="D336" s="193" t="s">
        <v>132</v>
      </c>
      <c r="E336" s="215" t="s">
        <v>19</v>
      </c>
      <c r="F336" s="216" t="s">
        <v>137</v>
      </c>
      <c r="G336" s="214"/>
      <c r="H336" s="217">
        <v>44</v>
      </c>
      <c r="I336" s="218"/>
      <c r="J336" s="214"/>
      <c r="K336" s="214"/>
      <c r="L336" s="219"/>
      <c r="M336" s="220"/>
      <c r="N336" s="221"/>
      <c r="O336" s="221"/>
      <c r="P336" s="221"/>
      <c r="Q336" s="221"/>
      <c r="R336" s="221"/>
      <c r="S336" s="221"/>
      <c r="T336" s="222"/>
      <c r="AT336" s="223" t="s">
        <v>132</v>
      </c>
      <c r="AU336" s="223" t="s">
        <v>84</v>
      </c>
      <c r="AV336" s="15" t="s">
        <v>128</v>
      </c>
      <c r="AW336" s="15" t="s">
        <v>34</v>
      </c>
      <c r="AX336" s="15" t="s">
        <v>79</v>
      </c>
      <c r="AY336" s="223" t="s">
        <v>121</v>
      </c>
    </row>
    <row r="337" spans="1:65" s="2" customFormat="1" ht="24.15" customHeight="1">
      <c r="A337" s="34"/>
      <c r="B337" s="35"/>
      <c r="C337" s="173" t="s">
        <v>422</v>
      </c>
      <c r="D337" s="173" t="s">
        <v>123</v>
      </c>
      <c r="E337" s="174" t="s">
        <v>423</v>
      </c>
      <c r="F337" s="175" t="s">
        <v>424</v>
      </c>
      <c r="G337" s="176" t="s">
        <v>157</v>
      </c>
      <c r="H337" s="177">
        <v>350</v>
      </c>
      <c r="I337" s="178"/>
      <c r="J337" s="179">
        <f>ROUND(I337*H337,2)</f>
        <v>0</v>
      </c>
      <c r="K337" s="175" t="s">
        <v>127</v>
      </c>
      <c r="L337" s="39"/>
      <c r="M337" s="180" t="s">
        <v>19</v>
      </c>
      <c r="N337" s="181" t="s">
        <v>45</v>
      </c>
      <c r="O337" s="64"/>
      <c r="P337" s="182">
        <f>O337*H337</f>
        <v>0</v>
      </c>
      <c r="Q337" s="182">
        <v>3.0000000000000001E-5</v>
      </c>
      <c r="R337" s="182">
        <f>Q337*H337</f>
        <v>1.0500000000000001E-2</v>
      </c>
      <c r="S337" s="182">
        <v>6.9000000000000006E-2</v>
      </c>
      <c r="T337" s="183">
        <f>S337*H337</f>
        <v>24.150000000000002</v>
      </c>
      <c r="U337" s="34"/>
      <c r="V337" s="34"/>
      <c r="W337" s="34"/>
      <c r="X337" s="34"/>
      <c r="Y337" s="34"/>
      <c r="Z337" s="34"/>
      <c r="AA337" s="34"/>
      <c r="AB337" s="34"/>
      <c r="AC337" s="34"/>
      <c r="AD337" s="34"/>
      <c r="AE337" s="34"/>
      <c r="AR337" s="184" t="s">
        <v>128</v>
      </c>
      <c r="AT337" s="184" t="s">
        <v>123</v>
      </c>
      <c r="AU337" s="184" t="s">
        <v>84</v>
      </c>
      <c r="AY337" s="17" t="s">
        <v>121</v>
      </c>
      <c r="BE337" s="185">
        <f>IF(N337="základní",J337,0)</f>
        <v>0</v>
      </c>
      <c r="BF337" s="185">
        <f>IF(N337="snížená",J337,0)</f>
        <v>0</v>
      </c>
      <c r="BG337" s="185">
        <f>IF(N337="zákl. přenesená",J337,0)</f>
        <v>0</v>
      </c>
      <c r="BH337" s="185">
        <f>IF(N337="sníž. přenesená",J337,0)</f>
        <v>0</v>
      </c>
      <c r="BI337" s="185">
        <f>IF(N337="nulová",J337,0)</f>
        <v>0</v>
      </c>
      <c r="BJ337" s="17" t="s">
        <v>79</v>
      </c>
      <c r="BK337" s="185">
        <f>ROUND(I337*H337,2)</f>
        <v>0</v>
      </c>
      <c r="BL337" s="17" t="s">
        <v>128</v>
      </c>
      <c r="BM337" s="184" t="s">
        <v>425</v>
      </c>
    </row>
    <row r="338" spans="1:65" s="2" customFormat="1" ht="10.199999999999999">
      <c r="A338" s="34"/>
      <c r="B338" s="35"/>
      <c r="C338" s="36"/>
      <c r="D338" s="186" t="s">
        <v>130</v>
      </c>
      <c r="E338" s="36"/>
      <c r="F338" s="187" t="s">
        <v>426</v>
      </c>
      <c r="G338" s="36"/>
      <c r="H338" s="36"/>
      <c r="I338" s="188"/>
      <c r="J338" s="36"/>
      <c r="K338" s="36"/>
      <c r="L338" s="39"/>
      <c r="M338" s="189"/>
      <c r="N338" s="190"/>
      <c r="O338" s="64"/>
      <c r="P338" s="64"/>
      <c r="Q338" s="64"/>
      <c r="R338" s="64"/>
      <c r="S338" s="64"/>
      <c r="T338" s="65"/>
      <c r="U338" s="34"/>
      <c r="V338" s="34"/>
      <c r="W338" s="34"/>
      <c r="X338" s="34"/>
      <c r="Y338" s="34"/>
      <c r="Z338" s="34"/>
      <c r="AA338" s="34"/>
      <c r="AB338" s="34"/>
      <c r="AC338" s="34"/>
      <c r="AD338" s="34"/>
      <c r="AE338" s="34"/>
      <c r="AT338" s="17" t="s">
        <v>130</v>
      </c>
      <c r="AU338" s="17" t="s">
        <v>84</v>
      </c>
    </row>
    <row r="339" spans="1:65" s="13" customFormat="1" ht="10.199999999999999">
      <c r="B339" s="191"/>
      <c r="C339" s="192"/>
      <c r="D339" s="193" t="s">
        <v>132</v>
      </c>
      <c r="E339" s="194" t="s">
        <v>19</v>
      </c>
      <c r="F339" s="195" t="s">
        <v>210</v>
      </c>
      <c r="G339" s="192"/>
      <c r="H339" s="194" t="s">
        <v>19</v>
      </c>
      <c r="I339" s="196"/>
      <c r="J339" s="192"/>
      <c r="K339" s="192"/>
      <c r="L339" s="197"/>
      <c r="M339" s="198"/>
      <c r="N339" s="199"/>
      <c r="O339" s="199"/>
      <c r="P339" s="199"/>
      <c r="Q339" s="199"/>
      <c r="R339" s="199"/>
      <c r="S339" s="199"/>
      <c r="T339" s="200"/>
      <c r="AT339" s="201" t="s">
        <v>132</v>
      </c>
      <c r="AU339" s="201" t="s">
        <v>84</v>
      </c>
      <c r="AV339" s="13" t="s">
        <v>79</v>
      </c>
      <c r="AW339" s="13" t="s">
        <v>34</v>
      </c>
      <c r="AX339" s="13" t="s">
        <v>74</v>
      </c>
      <c r="AY339" s="201" t="s">
        <v>121</v>
      </c>
    </row>
    <row r="340" spans="1:65" s="14" customFormat="1" ht="10.199999999999999">
      <c r="B340" s="202"/>
      <c r="C340" s="203"/>
      <c r="D340" s="193" t="s">
        <v>132</v>
      </c>
      <c r="E340" s="204" t="s">
        <v>19</v>
      </c>
      <c r="F340" s="205" t="s">
        <v>427</v>
      </c>
      <c r="G340" s="203"/>
      <c r="H340" s="206">
        <v>350</v>
      </c>
      <c r="I340" s="207"/>
      <c r="J340" s="203"/>
      <c r="K340" s="203"/>
      <c r="L340" s="208"/>
      <c r="M340" s="209"/>
      <c r="N340" s="210"/>
      <c r="O340" s="210"/>
      <c r="P340" s="210"/>
      <c r="Q340" s="210"/>
      <c r="R340" s="210"/>
      <c r="S340" s="210"/>
      <c r="T340" s="211"/>
      <c r="AT340" s="212" t="s">
        <v>132</v>
      </c>
      <c r="AU340" s="212" t="s">
        <v>84</v>
      </c>
      <c r="AV340" s="14" t="s">
        <v>84</v>
      </c>
      <c r="AW340" s="14" t="s">
        <v>34</v>
      </c>
      <c r="AX340" s="14" t="s">
        <v>74</v>
      </c>
      <c r="AY340" s="212" t="s">
        <v>121</v>
      </c>
    </row>
    <row r="341" spans="1:65" s="15" customFormat="1" ht="10.199999999999999">
      <c r="B341" s="213"/>
      <c r="C341" s="214"/>
      <c r="D341" s="193" t="s">
        <v>132</v>
      </c>
      <c r="E341" s="215" t="s">
        <v>19</v>
      </c>
      <c r="F341" s="216" t="s">
        <v>137</v>
      </c>
      <c r="G341" s="214"/>
      <c r="H341" s="217">
        <v>350</v>
      </c>
      <c r="I341" s="218"/>
      <c r="J341" s="214"/>
      <c r="K341" s="214"/>
      <c r="L341" s="219"/>
      <c r="M341" s="220"/>
      <c r="N341" s="221"/>
      <c r="O341" s="221"/>
      <c r="P341" s="221"/>
      <c r="Q341" s="221"/>
      <c r="R341" s="221"/>
      <c r="S341" s="221"/>
      <c r="T341" s="222"/>
      <c r="AT341" s="223" t="s">
        <v>132</v>
      </c>
      <c r="AU341" s="223" t="s">
        <v>84</v>
      </c>
      <c r="AV341" s="15" t="s">
        <v>128</v>
      </c>
      <c r="AW341" s="15" t="s">
        <v>34</v>
      </c>
      <c r="AX341" s="15" t="s">
        <v>79</v>
      </c>
      <c r="AY341" s="223" t="s">
        <v>121</v>
      </c>
    </row>
    <row r="342" spans="1:65" s="2" customFormat="1" ht="24.15" customHeight="1">
      <c r="A342" s="34"/>
      <c r="B342" s="35"/>
      <c r="C342" s="173" t="s">
        <v>428</v>
      </c>
      <c r="D342" s="173" t="s">
        <v>123</v>
      </c>
      <c r="E342" s="174" t="s">
        <v>429</v>
      </c>
      <c r="F342" s="175" t="s">
        <v>430</v>
      </c>
      <c r="G342" s="176" t="s">
        <v>157</v>
      </c>
      <c r="H342" s="177">
        <v>100</v>
      </c>
      <c r="I342" s="178"/>
      <c r="J342" s="179">
        <f>ROUND(I342*H342,2)</f>
        <v>0</v>
      </c>
      <c r="K342" s="175" t="s">
        <v>127</v>
      </c>
      <c r="L342" s="39"/>
      <c r="M342" s="180" t="s">
        <v>19</v>
      </c>
      <c r="N342" s="181" t="s">
        <v>45</v>
      </c>
      <c r="O342" s="64"/>
      <c r="P342" s="182">
        <f>O342*H342</f>
        <v>0</v>
      </c>
      <c r="Q342" s="182">
        <v>5.0000000000000002E-5</v>
      </c>
      <c r="R342" s="182">
        <f>Q342*H342</f>
        <v>5.0000000000000001E-3</v>
      </c>
      <c r="S342" s="182">
        <v>0.115</v>
      </c>
      <c r="T342" s="183">
        <f>S342*H342</f>
        <v>11.5</v>
      </c>
      <c r="U342" s="34"/>
      <c r="V342" s="34"/>
      <c r="W342" s="34"/>
      <c r="X342" s="34"/>
      <c r="Y342" s="34"/>
      <c r="Z342" s="34"/>
      <c r="AA342" s="34"/>
      <c r="AB342" s="34"/>
      <c r="AC342" s="34"/>
      <c r="AD342" s="34"/>
      <c r="AE342" s="34"/>
      <c r="AR342" s="184" t="s">
        <v>128</v>
      </c>
      <c r="AT342" s="184" t="s">
        <v>123</v>
      </c>
      <c r="AU342" s="184" t="s">
        <v>84</v>
      </c>
      <c r="AY342" s="17" t="s">
        <v>121</v>
      </c>
      <c r="BE342" s="185">
        <f>IF(N342="základní",J342,0)</f>
        <v>0</v>
      </c>
      <c r="BF342" s="185">
        <f>IF(N342="snížená",J342,0)</f>
        <v>0</v>
      </c>
      <c r="BG342" s="185">
        <f>IF(N342="zákl. přenesená",J342,0)</f>
        <v>0</v>
      </c>
      <c r="BH342" s="185">
        <f>IF(N342="sníž. přenesená",J342,0)</f>
        <v>0</v>
      </c>
      <c r="BI342" s="185">
        <f>IF(N342="nulová",J342,0)</f>
        <v>0</v>
      </c>
      <c r="BJ342" s="17" t="s">
        <v>79</v>
      </c>
      <c r="BK342" s="185">
        <f>ROUND(I342*H342,2)</f>
        <v>0</v>
      </c>
      <c r="BL342" s="17" t="s">
        <v>128</v>
      </c>
      <c r="BM342" s="184" t="s">
        <v>431</v>
      </c>
    </row>
    <row r="343" spans="1:65" s="2" customFormat="1" ht="10.199999999999999">
      <c r="A343" s="34"/>
      <c r="B343" s="35"/>
      <c r="C343" s="36"/>
      <c r="D343" s="186" t="s">
        <v>130</v>
      </c>
      <c r="E343" s="36"/>
      <c r="F343" s="187" t="s">
        <v>432</v>
      </c>
      <c r="G343" s="36"/>
      <c r="H343" s="36"/>
      <c r="I343" s="188"/>
      <c r="J343" s="36"/>
      <c r="K343" s="36"/>
      <c r="L343" s="39"/>
      <c r="M343" s="189"/>
      <c r="N343" s="190"/>
      <c r="O343" s="64"/>
      <c r="P343" s="64"/>
      <c r="Q343" s="64"/>
      <c r="R343" s="64"/>
      <c r="S343" s="64"/>
      <c r="T343" s="65"/>
      <c r="U343" s="34"/>
      <c r="V343" s="34"/>
      <c r="W343" s="34"/>
      <c r="X343" s="34"/>
      <c r="Y343" s="34"/>
      <c r="Z343" s="34"/>
      <c r="AA343" s="34"/>
      <c r="AB343" s="34"/>
      <c r="AC343" s="34"/>
      <c r="AD343" s="34"/>
      <c r="AE343" s="34"/>
      <c r="AT343" s="17" t="s">
        <v>130</v>
      </c>
      <c r="AU343" s="17" t="s">
        <v>84</v>
      </c>
    </row>
    <row r="344" spans="1:65" s="13" customFormat="1" ht="10.199999999999999">
      <c r="B344" s="191"/>
      <c r="C344" s="192"/>
      <c r="D344" s="193" t="s">
        <v>132</v>
      </c>
      <c r="E344" s="194" t="s">
        <v>19</v>
      </c>
      <c r="F344" s="195" t="s">
        <v>210</v>
      </c>
      <c r="G344" s="192"/>
      <c r="H344" s="194" t="s">
        <v>19</v>
      </c>
      <c r="I344" s="196"/>
      <c r="J344" s="192"/>
      <c r="K344" s="192"/>
      <c r="L344" s="197"/>
      <c r="M344" s="198"/>
      <c r="N344" s="199"/>
      <c r="O344" s="199"/>
      <c r="P344" s="199"/>
      <c r="Q344" s="199"/>
      <c r="R344" s="199"/>
      <c r="S344" s="199"/>
      <c r="T344" s="200"/>
      <c r="AT344" s="201" t="s">
        <v>132</v>
      </c>
      <c r="AU344" s="201" t="s">
        <v>84</v>
      </c>
      <c r="AV344" s="13" t="s">
        <v>79</v>
      </c>
      <c r="AW344" s="13" t="s">
        <v>34</v>
      </c>
      <c r="AX344" s="13" t="s">
        <v>74</v>
      </c>
      <c r="AY344" s="201" t="s">
        <v>121</v>
      </c>
    </row>
    <row r="345" spans="1:65" s="14" customFormat="1" ht="10.199999999999999">
      <c r="B345" s="202"/>
      <c r="C345" s="203"/>
      <c r="D345" s="193" t="s">
        <v>132</v>
      </c>
      <c r="E345" s="204" t="s">
        <v>19</v>
      </c>
      <c r="F345" s="205" t="s">
        <v>433</v>
      </c>
      <c r="G345" s="203"/>
      <c r="H345" s="206">
        <v>100</v>
      </c>
      <c r="I345" s="207"/>
      <c r="J345" s="203"/>
      <c r="K345" s="203"/>
      <c r="L345" s="208"/>
      <c r="M345" s="209"/>
      <c r="N345" s="210"/>
      <c r="O345" s="210"/>
      <c r="P345" s="210"/>
      <c r="Q345" s="210"/>
      <c r="R345" s="210"/>
      <c r="S345" s="210"/>
      <c r="T345" s="211"/>
      <c r="AT345" s="212" t="s">
        <v>132</v>
      </c>
      <c r="AU345" s="212" t="s">
        <v>84</v>
      </c>
      <c r="AV345" s="14" t="s">
        <v>84</v>
      </c>
      <c r="AW345" s="14" t="s">
        <v>34</v>
      </c>
      <c r="AX345" s="14" t="s">
        <v>74</v>
      </c>
      <c r="AY345" s="212" t="s">
        <v>121</v>
      </c>
    </row>
    <row r="346" spans="1:65" s="15" customFormat="1" ht="10.199999999999999">
      <c r="B346" s="213"/>
      <c r="C346" s="214"/>
      <c r="D346" s="193" t="s">
        <v>132</v>
      </c>
      <c r="E346" s="215" t="s">
        <v>19</v>
      </c>
      <c r="F346" s="216" t="s">
        <v>137</v>
      </c>
      <c r="G346" s="214"/>
      <c r="H346" s="217">
        <v>100</v>
      </c>
      <c r="I346" s="218"/>
      <c r="J346" s="214"/>
      <c r="K346" s="214"/>
      <c r="L346" s="219"/>
      <c r="M346" s="220"/>
      <c r="N346" s="221"/>
      <c r="O346" s="221"/>
      <c r="P346" s="221"/>
      <c r="Q346" s="221"/>
      <c r="R346" s="221"/>
      <c r="S346" s="221"/>
      <c r="T346" s="222"/>
      <c r="AT346" s="223" t="s">
        <v>132</v>
      </c>
      <c r="AU346" s="223" t="s">
        <v>84</v>
      </c>
      <c r="AV346" s="15" t="s">
        <v>128</v>
      </c>
      <c r="AW346" s="15" t="s">
        <v>34</v>
      </c>
      <c r="AX346" s="15" t="s">
        <v>79</v>
      </c>
      <c r="AY346" s="223" t="s">
        <v>121</v>
      </c>
    </row>
    <row r="347" spans="1:65" s="2" customFormat="1" ht="16.5" customHeight="1">
      <c r="A347" s="34"/>
      <c r="B347" s="35"/>
      <c r="C347" s="173" t="s">
        <v>434</v>
      </c>
      <c r="D347" s="173" t="s">
        <v>123</v>
      </c>
      <c r="E347" s="174" t="s">
        <v>435</v>
      </c>
      <c r="F347" s="175" t="s">
        <v>436</v>
      </c>
      <c r="G347" s="176" t="s">
        <v>150</v>
      </c>
      <c r="H347" s="177">
        <v>35.65</v>
      </c>
      <c r="I347" s="178"/>
      <c r="J347" s="179">
        <f>ROUND(I347*H347,2)</f>
        <v>0</v>
      </c>
      <c r="K347" s="175" t="s">
        <v>19</v>
      </c>
      <c r="L347" s="39"/>
      <c r="M347" s="180" t="s">
        <v>19</v>
      </c>
      <c r="N347" s="181" t="s">
        <v>45</v>
      </c>
      <c r="O347" s="64"/>
      <c r="P347" s="182">
        <f>O347*H347</f>
        <v>0</v>
      </c>
      <c r="Q347" s="182">
        <v>0</v>
      </c>
      <c r="R347" s="182">
        <f>Q347*H347</f>
        <v>0</v>
      </c>
      <c r="S347" s="182">
        <v>0</v>
      </c>
      <c r="T347" s="183">
        <f>S347*H347</f>
        <v>0</v>
      </c>
      <c r="U347" s="34"/>
      <c r="V347" s="34"/>
      <c r="W347" s="34"/>
      <c r="X347" s="34"/>
      <c r="Y347" s="34"/>
      <c r="Z347" s="34"/>
      <c r="AA347" s="34"/>
      <c r="AB347" s="34"/>
      <c r="AC347" s="34"/>
      <c r="AD347" s="34"/>
      <c r="AE347" s="34"/>
      <c r="AR347" s="184" t="s">
        <v>128</v>
      </c>
      <c r="AT347" s="184" t="s">
        <v>123</v>
      </c>
      <c r="AU347" s="184" t="s">
        <v>84</v>
      </c>
      <c r="AY347" s="17" t="s">
        <v>121</v>
      </c>
      <c r="BE347" s="185">
        <f>IF(N347="základní",J347,0)</f>
        <v>0</v>
      </c>
      <c r="BF347" s="185">
        <f>IF(N347="snížená",J347,0)</f>
        <v>0</v>
      </c>
      <c r="BG347" s="185">
        <f>IF(N347="zákl. přenesená",J347,0)</f>
        <v>0</v>
      </c>
      <c r="BH347" s="185">
        <f>IF(N347="sníž. přenesená",J347,0)</f>
        <v>0</v>
      </c>
      <c r="BI347" s="185">
        <f>IF(N347="nulová",J347,0)</f>
        <v>0</v>
      </c>
      <c r="BJ347" s="17" t="s">
        <v>79</v>
      </c>
      <c r="BK347" s="185">
        <f>ROUND(I347*H347,2)</f>
        <v>0</v>
      </c>
      <c r="BL347" s="17" t="s">
        <v>128</v>
      </c>
      <c r="BM347" s="184" t="s">
        <v>437</v>
      </c>
    </row>
    <row r="348" spans="1:65" s="13" customFormat="1" ht="10.199999999999999">
      <c r="B348" s="191"/>
      <c r="C348" s="192"/>
      <c r="D348" s="193" t="s">
        <v>132</v>
      </c>
      <c r="E348" s="194" t="s">
        <v>19</v>
      </c>
      <c r="F348" s="195" t="s">
        <v>133</v>
      </c>
      <c r="G348" s="192"/>
      <c r="H348" s="194" t="s">
        <v>19</v>
      </c>
      <c r="I348" s="196"/>
      <c r="J348" s="192"/>
      <c r="K348" s="192"/>
      <c r="L348" s="197"/>
      <c r="M348" s="198"/>
      <c r="N348" s="199"/>
      <c r="O348" s="199"/>
      <c r="P348" s="199"/>
      <c r="Q348" s="199"/>
      <c r="R348" s="199"/>
      <c r="S348" s="199"/>
      <c r="T348" s="200"/>
      <c r="AT348" s="201" t="s">
        <v>132</v>
      </c>
      <c r="AU348" s="201" t="s">
        <v>84</v>
      </c>
      <c r="AV348" s="13" t="s">
        <v>79</v>
      </c>
      <c r="AW348" s="13" t="s">
        <v>34</v>
      </c>
      <c r="AX348" s="13" t="s">
        <v>74</v>
      </c>
      <c r="AY348" s="201" t="s">
        <v>121</v>
      </c>
    </row>
    <row r="349" spans="1:65" s="14" customFormat="1" ht="10.199999999999999">
      <c r="B349" s="202"/>
      <c r="C349" s="203"/>
      <c r="D349" s="193" t="s">
        <v>132</v>
      </c>
      <c r="E349" s="204" t="s">
        <v>19</v>
      </c>
      <c r="F349" s="205" t="s">
        <v>438</v>
      </c>
      <c r="G349" s="203"/>
      <c r="H349" s="206">
        <v>35.65</v>
      </c>
      <c r="I349" s="207"/>
      <c r="J349" s="203"/>
      <c r="K349" s="203"/>
      <c r="L349" s="208"/>
      <c r="M349" s="209"/>
      <c r="N349" s="210"/>
      <c r="O349" s="210"/>
      <c r="P349" s="210"/>
      <c r="Q349" s="210"/>
      <c r="R349" s="210"/>
      <c r="S349" s="210"/>
      <c r="T349" s="211"/>
      <c r="AT349" s="212" t="s">
        <v>132</v>
      </c>
      <c r="AU349" s="212" t="s">
        <v>84</v>
      </c>
      <c r="AV349" s="14" t="s">
        <v>84</v>
      </c>
      <c r="AW349" s="14" t="s">
        <v>34</v>
      </c>
      <c r="AX349" s="14" t="s">
        <v>74</v>
      </c>
      <c r="AY349" s="212" t="s">
        <v>121</v>
      </c>
    </row>
    <row r="350" spans="1:65" s="15" customFormat="1" ht="10.199999999999999">
      <c r="B350" s="213"/>
      <c r="C350" s="214"/>
      <c r="D350" s="193" t="s">
        <v>132</v>
      </c>
      <c r="E350" s="215" t="s">
        <v>19</v>
      </c>
      <c r="F350" s="216" t="s">
        <v>137</v>
      </c>
      <c r="G350" s="214"/>
      <c r="H350" s="217">
        <v>35.65</v>
      </c>
      <c r="I350" s="218"/>
      <c r="J350" s="214"/>
      <c r="K350" s="214"/>
      <c r="L350" s="219"/>
      <c r="M350" s="220"/>
      <c r="N350" s="221"/>
      <c r="O350" s="221"/>
      <c r="P350" s="221"/>
      <c r="Q350" s="221"/>
      <c r="R350" s="221"/>
      <c r="S350" s="221"/>
      <c r="T350" s="222"/>
      <c r="AT350" s="223" t="s">
        <v>132</v>
      </c>
      <c r="AU350" s="223" t="s">
        <v>84</v>
      </c>
      <c r="AV350" s="15" t="s">
        <v>128</v>
      </c>
      <c r="AW350" s="15" t="s">
        <v>34</v>
      </c>
      <c r="AX350" s="15" t="s">
        <v>79</v>
      </c>
      <c r="AY350" s="223" t="s">
        <v>121</v>
      </c>
    </row>
    <row r="351" spans="1:65" s="2" customFormat="1" ht="33" customHeight="1">
      <c r="A351" s="34"/>
      <c r="B351" s="35"/>
      <c r="C351" s="173" t="s">
        <v>439</v>
      </c>
      <c r="D351" s="173" t="s">
        <v>123</v>
      </c>
      <c r="E351" s="174" t="s">
        <v>440</v>
      </c>
      <c r="F351" s="175" t="s">
        <v>441</v>
      </c>
      <c r="G351" s="176" t="s">
        <v>272</v>
      </c>
      <c r="H351" s="177">
        <v>18</v>
      </c>
      <c r="I351" s="178"/>
      <c r="J351" s="179">
        <f>ROUND(I351*H351,2)</f>
        <v>0</v>
      </c>
      <c r="K351" s="175" t="s">
        <v>127</v>
      </c>
      <c r="L351" s="39"/>
      <c r="M351" s="180" t="s">
        <v>19</v>
      </c>
      <c r="N351" s="181" t="s">
        <v>45</v>
      </c>
      <c r="O351" s="64"/>
      <c r="P351" s="182">
        <f>O351*H351</f>
        <v>0</v>
      </c>
      <c r="Q351" s="182">
        <v>0</v>
      </c>
      <c r="R351" s="182">
        <f>Q351*H351</f>
        <v>0</v>
      </c>
      <c r="S351" s="182">
        <v>8.2000000000000003E-2</v>
      </c>
      <c r="T351" s="183">
        <f>S351*H351</f>
        <v>1.476</v>
      </c>
      <c r="U351" s="34"/>
      <c r="V351" s="34"/>
      <c r="W351" s="34"/>
      <c r="X351" s="34"/>
      <c r="Y351" s="34"/>
      <c r="Z351" s="34"/>
      <c r="AA351" s="34"/>
      <c r="AB351" s="34"/>
      <c r="AC351" s="34"/>
      <c r="AD351" s="34"/>
      <c r="AE351" s="34"/>
      <c r="AR351" s="184" t="s">
        <v>128</v>
      </c>
      <c r="AT351" s="184" t="s">
        <v>123</v>
      </c>
      <c r="AU351" s="184" t="s">
        <v>84</v>
      </c>
      <c r="AY351" s="17" t="s">
        <v>121</v>
      </c>
      <c r="BE351" s="185">
        <f>IF(N351="základní",J351,0)</f>
        <v>0</v>
      </c>
      <c r="BF351" s="185">
        <f>IF(N351="snížená",J351,0)</f>
        <v>0</v>
      </c>
      <c r="BG351" s="185">
        <f>IF(N351="zákl. přenesená",J351,0)</f>
        <v>0</v>
      </c>
      <c r="BH351" s="185">
        <f>IF(N351="sníž. přenesená",J351,0)</f>
        <v>0</v>
      </c>
      <c r="BI351" s="185">
        <f>IF(N351="nulová",J351,0)</f>
        <v>0</v>
      </c>
      <c r="BJ351" s="17" t="s">
        <v>79</v>
      </c>
      <c r="BK351" s="185">
        <f>ROUND(I351*H351,2)</f>
        <v>0</v>
      </c>
      <c r="BL351" s="17" t="s">
        <v>128</v>
      </c>
      <c r="BM351" s="184" t="s">
        <v>442</v>
      </c>
    </row>
    <row r="352" spans="1:65" s="2" customFormat="1" ht="10.199999999999999">
      <c r="A352" s="34"/>
      <c r="B352" s="35"/>
      <c r="C352" s="36"/>
      <c r="D352" s="186" t="s">
        <v>130</v>
      </c>
      <c r="E352" s="36"/>
      <c r="F352" s="187" t="s">
        <v>443</v>
      </c>
      <c r="G352" s="36"/>
      <c r="H352" s="36"/>
      <c r="I352" s="188"/>
      <c r="J352" s="36"/>
      <c r="K352" s="36"/>
      <c r="L352" s="39"/>
      <c r="M352" s="189"/>
      <c r="N352" s="190"/>
      <c r="O352" s="64"/>
      <c r="P352" s="64"/>
      <c r="Q352" s="64"/>
      <c r="R352" s="64"/>
      <c r="S352" s="64"/>
      <c r="T352" s="65"/>
      <c r="U352" s="34"/>
      <c r="V352" s="34"/>
      <c r="W352" s="34"/>
      <c r="X352" s="34"/>
      <c r="Y352" s="34"/>
      <c r="Z352" s="34"/>
      <c r="AA352" s="34"/>
      <c r="AB352" s="34"/>
      <c r="AC352" s="34"/>
      <c r="AD352" s="34"/>
      <c r="AE352" s="34"/>
      <c r="AT352" s="17" t="s">
        <v>130</v>
      </c>
      <c r="AU352" s="17" t="s">
        <v>84</v>
      </c>
    </row>
    <row r="353" spans="1:65" s="14" customFormat="1" ht="10.199999999999999">
      <c r="B353" s="202"/>
      <c r="C353" s="203"/>
      <c r="D353" s="193" t="s">
        <v>132</v>
      </c>
      <c r="E353" s="204" t="s">
        <v>19</v>
      </c>
      <c r="F353" s="205" t="s">
        <v>275</v>
      </c>
      <c r="G353" s="203"/>
      <c r="H353" s="206">
        <v>18</v>
      </c>
      <c r="I353" s="207"/>
      <c r="J353" s="203"/>
      <c r="K353" s="203"/>
      <c r="L353" s="208"/>
      <c r="M353" s="209"/>
      <c r="N353" s="210"/>
      <c r="O353" s="210"/>
      <c r="P353" s="210"/>
      <c r="Q353" s="210"/>
      <c r="R353" s="210"/>
      <c r="S353" s="210"/>
      <c r="T353" s="211"/>
      <c r="AT353" s="212" t="s">
        <v>132</v>
      </c>
      <c r="AU353" s="212" t="s">
        <v>84</v>
      </c>
      <c r="AV353" s="14" t="s">
        <v>84</v>
      </c>
      <c r="AW353" s="14" t="s">
        <v>34</v>
      </c>
      <c r="AX353" s="14" t="s">
        <v>74</v>
      </c>
      <c r="AY353" s="212" t="s">
        <v>121</v>
      </c>
    </row>
    <row r="354" spans="1:65" s="15" customFormat="1" ht="10.199999999999999">
      <c r="B354" s="213"/>
      <c r="C354" s="214"/>
      <c r="D354" s="193" t="s">
        <v>132</v>
      </c>
      <c r="E354" s="215" t="s">
        <v>19</v>
      </c>
      <c r="F354" s="216" t="s">
        <v>137</v>
      </c>
      <c r="G354" s="214"/>
      <c r="H354" s="217">
        <v>18</v>
      </c>
      <c r="I354" s="218"/>
      <c r="J354" s="214"/>
      <c r="K354" s="214"/>
      <c r="L354" s="219"/>
      <c r="M354" s="220"/>
      <c r="N354" s="221"/>
      <c r="O354" s="221"/>
      <c r="P354" s="221"/>
      <c r="Q354" s="221"/>
      <c r="R354" s="221"/>
      <c r="S354" s="221"/>
      <c r="T354" s="222"/>
      <c r="AT354" s="223" t="s">
        <v>132</v>
      </c>
      <c r="AU354" s="223" t="s">
        <v>84</v>
      </c>
      <c r="AV354" s="15" t="s">
        <v>128</v>
      </c>
      <c r="AW354" s="15" t="s">
        <v>34</v>
      </c>
      <c r="AX354" s="15" t="s">
        <v>79</v>
      </c>
      <c r="AY354" s="223" t="s">
        <v>121</v>
      </c>
    </row>
    <row r="355" spans="1:65" s="2" customFormat="1" ht="16.5" customHeight="1">
      <c r="A355" s="34"/>
      <c r="B355" s="35"/>
      <c r="C355" s="173" t="s">
        <v>444</v>
      </c>
      <c r="D355" s="173" t="s">
        <v>123</v>
      </c>
      <c r="E355" s="174" t="s">
        <v>445</v>
      </c>
      <c r="F355" s="175" t="s">
        <v>446</v>
      </c>
      <c r="G355" s="176" t="s">
        <v>150</v>
      </c>
      <c r="H355" s="177">
        <v>1.476</v>
      </c>
      <c r="I355" s="178"/>
      <c r="J355" s="179">
        <f>ROUND(I355*H355,2)</f>
        <v>0</v>
      </c>
      <c r="K355" s="175" t="s">
        <v>19</v>
      </c>
      <c r="L355" s="39"/>
      <c r="M355" s="180" t="s">
        <v>19</v>
      </c>
      <c r="N355" s="181" t="s">
        <v>45</v>
      </c>
      <c r="O355" s="64"/>
      <c r="P355" s="182">
        <f>O355*H355</f>
        <v>0</v>
      </c>
      <c r="Q355" s="182">
        <v>0</v>
      </c>
      <c r="R355" s="182">
        <f>Q355*H355</f>
        <v>0</v>
      </c>
      <c r="S355" s="182">
        <v>0</v>
      </c>
      <c r="T355" s="183">
        <f>S355*H355</f>
        <v>0</v>
      </c>
      <c r="U355" s="34"/>
      <c r="V355" s="34"/>
      <c r="W355" s="34"/>
      <c r="X355" s="34"/>
      <c r="Y355" s="34"/>
      <c r="Z355" s="34"/>
      <c r="AA355" s="34"/>
      <c r="AB355" s="34"/>
      <c r="AC355" s="34"/>
      <c r="AD355" s="34"/>
      <c r="AE355" s="34"/>
      <c r="AR355" s="184" t="s">
        <v>128</v>
      </c>
      <c r="AT355" s="184" t="s">
        <v>123</v>
      </c>
      <c r="AU355" s="184" t="s">
        <v>84</v>
      </c>
      <c r="AY355" s="17" t="s">
        <v>121</v>
      </c>
      <c r="BE355" s="185">
        <f>IF(N355="základní",J355,0)</f>
        <v>0</v>
      </c>
      <c r="BF355" s="185">
        <f>IF(N355="snížená",J355,0)</f>
        <v>0</v>
      </c>
      <c r="BG355" s="185">
        <f>IF(N355="zákl. přenesená",J355,0)</f>
        <v>0</v>
      </c>
      <c r="BH355" s="185">
        <f>IF(N355="sníž. přenesená",J355,0)</f>
        <v>0</v>
      </c>
      <c r="BI355" s="185">
        <f>IF(N355="nulová",J355,0)</f>
        <v>0</v>
      </c>
      <c r="BJ355" s="17" t="s">
        <v>79</v>
      </c>
      <c r="BK355" s="185">
        <f>ROUND(I355*H355,2)</f>
        <v>0</v>
      </c>
      <c r="BL355" s="17" t="s">
        <v>128</v>
      </c>
      <c r="BM355" s="184" t="s">
        <v>447</v>
      </c>
    </row>
    <row r="356" spans="1:65" s="14" customFormat="1" ht="10.199999999999999">
      <c r="B356" s="202"/>
      <c r="C356" s="203"/>
      <c r="D356" s="193" t="s">
        <v>132</v>
      </c>
      <c r="E356" s="204" t="s">
        <v>19</v>
      </c>
      <c r="F356" s="205" t="s">
        <v>448</v>
      </c>
      <c r="G356" s="203"/>
      <c r="H356" s="206">
        <v>1.476</v>
      </c>
      <c r="I356" s="207"/>
      <c r="J356" s="203"/>
      <c r="K356" s="203"/>
      <c r="L356" s="208"/>
      <c r="M356" s="209"/>
      <c r="N356" s="210"/>
      <c r="O356" s="210"/>
      <c r="P356" s="210"/>
      <c r="Q356" s="210"/>
      <c r="R356" s="210"/>
      <c r="S356" s="210"/>
      <c r="T356" s="211"/>
      <c r="AT356" s="212" t="s">
        <v>132</v>
      </c>
      <c r="AU356" s="212" t="s">
        <v>84</v>
      </c>
      <c r="AV356" s="14" t="s">
        <v>84</v>
      </c>
      <c r="AW356" s="14" t="s">
        <v>34</v>
      </c>
      <c r="AX356" s="14" t="s">
        <v>74</v>
      </c>
      <c r="AY356" s="212" t="s">
        <v>121</v>
      </c>
    </row>
    <row r="357" spans="1:65" s="15" customFormat="1" ht="10.199999999999999">
      <c r="B357" s="213"/>
      <c r="C357" s="214"/>
      <c r="D357" s="193" t="s">
        <v>132</v>
      </c>
      <c r="E357" s="215" t="s">
        <v>19</v>
      </c>
      <c r="F357" s="216" t="s">
        <v>137</v>
      </c>
      <c r="G357" s="214"/>
      <c r="H357" s="217">
        <v>1.476</v>
      </c>
      <c r="I357" s="218"/>
      <c r="J357" s="214"/>
      <c r="K357" s="214"/>
      <c r="L357" s="219"/>
      <c r="M357" s="220"/>
      <c r="N357" s="221"/>
      <c r="O357" s="221"/>
      <c r="P357" s="221"/>
      <c r="Q357" s="221"/>
      <c r="R357" s="221"/>
      <c r="S357" s="221"/>
      <c r="T357" s="222"/>
      <c r="AT357" s="223" t="s">
        <v>132</v>
      </c>
      <c r="AU357" s="223" t="s">
        <v>84</v>
      </c>
      <c r="AV357" s="15" t="s">
        <v>128</v>
      </c>
      <c r="AW357" s="15" t="s">
        <v>34</v>
      </c>
      <c r="AX357" s="15" t="s">
        <v>79</v>
      </c>
      <c r="AY357" s="223" t="s">
        <v>121</v>
      </c>
    </row>
    <row r="358" spans="1:65" s="2" customFormat="1" ht="24.15" customHeight="1">
      <c r="A358" s="34"/>
      <c r="B358" s="35"/>
      <c r="C358" s="173" t="s">
        <v>449</v>
      </c>
      <c r="D358" s="173" t="s">
        <v>123</v>
      </c>
      <c r="E358" s="174" t="s">
        <v>450</v>
      </c>
      <c r="F358" s="175" t="s">
        <v>451</v>
      </c>
      <c r="G358" s="176" t="s">
        <v>150</v>
      </c>
      <c r="H358" s="177">
        <v>1.476</v>
      </c>
      <c r="I358" s="178"/>
      <c r="J358" s="179">
        <f>ROUND(I358*H358,2)</f>
        <v>0</v>
      </c>
      <c r="K358" s="175" t="s">
        <v>127</v>
      </c>
      <c r="L358" s="39"/>
      <c r="M358" s="180" t="s">
        <v>19</v>
      </c>
      <c r="N358" s="181" t="s">
        <v>45</v>
      </c>
      <c r="O358" s="64"/>
      <c r="P358" s="182">
        <f>O358*H358</f>
        <v>0</v>
      </c>
      <c r="Q358" s="182">
        <v>0</v>
      </c>
      <c r="R358" s="182">
        <f>Q358*H358</f>
        <v>0</v>
      </c>
      <c r="S358" s="182">
        <v>0</v>
      </c>
      <c r="T358" s="183">
        <f>S358*H358</f>
        <v>0</v>
      </c>
      <c r="U358" s="34"/>
      <c r="V358" s="34"/>
      <c r="W358" s="34"/>
      <c r="X358" s="34"/>
      <c r="Y358" s="34"/>
      <c r="Z358" s="34"/>
      <c r="AA358" s="34"/>
      <c r="AB358" s="34"/>
      <c r="AC358" s="34"/>
      <c r="AD358" s="34"/>
      <c r="AE358" s="34"/>
      <c r="AR358" s="184" t="s">
        <v>128</v>
      </c>
      <c r="AT358" s="184" t="s">
        <v>123</v>
      </c>
      <c r="AU358" s="184" t="s">
        <v>84</v>
      </c>
      <c r="AY358" s="17" t="s">
        <v>121</v>
      </c>
      <c r="BE358" s="185">
        <f>IF(N358="základní",J358,0)</f>
        <v>0</v>
      </c>
      <c r="BF358" s="185">
        <f>IF(N358="snížená",J358,0)</f>
        <v>0</v>
      </c>
      <c r="BG358" s="185">
        <f>IF(N358="zákl. přenesená",J358,0)</f>
        <v>0</v>
      </c>
      <c r="BH358" s="185">
        <f>IF(N358="sníž. přenesená",J358,0)</f>
        <v>0</v>
      </c>
      <c r="BI358" s="185">
        <f>IF(N358="nulová",J358,0)</f>
        <v>0</v>
      </c>
      <c r="BJ358" s="17" t="s">
        <v>79</v>
      </c>
      <c r="BK358" s="185">
        <f>ROUND(I358*H358,2)</f>
        <v>0</v>
      </c>
      <c r="BL358" s="17" t="s">
        <v>128</v>
      </c>
      <c r="BM358" s="184" t="s">
        <v>452</v>
      </c>
    </row>
    <row r="359" spans="1:65" s="2" customFormat="1" ht="10.199999999999999">
      <c r="A359" s="34"/>
      <c r="B359" s="35"/>
      <c r="C359" s="36"/>
      <c r="D359" s="186" t="s">
        <v>130</v>
      </c>
      <c r="E359" s="36"/>
      <c r="F359" s="187" t="s">
        <v>453</v>
      </c>
      <c r="G359" s="36"/>
      <c r="H359" s="36"/>
      <c r="I359" s="188"/>
      <c r="J359" s="36"/>
      <c r="K359" s="36"/>
      <c r="L359" s="39"/>
      <c r="M359" s="189"/>
      <c r="N359" s="190"/>
      <c r="O359" s="64"/>
      <c r="P359" s="64"/>
      <c r="Q359" s="64"/>
      <c r="R359" s="64"/>
      <c r="S359" s="64"/>
      <c r="T359" s="65"/>
      <c r="U359" s="34"/>
      <c r="V359" s="34"/>
      <c r="W359" s="34"/>
      <c r="X359" s="34"/>
      <c r="Y359" s="34"/>
      <c r="Z359" s="34"/>
      <c r="AA359" s="34"/>
      <c r="AB359" s="34"/>
      <c r="AC359" s="34"/>
      <c r="AD359" s="34"/>
      <c r="AE359" s="34"/>
      <c r="AT359" s="17" t="s">
        <v>130</v>
      </c>
      <c r="AU359" s="17" t="s">
        <v>84</v>
      </c>
    </row>
    <row r="360" spans="1:65" s="14" customFormat="1" ht="10.199999999999999">
      <c r="B360" s="202"/>
      <c r="C360" s="203"/>
      <c r="D360" s="193" t="s">
        <v>132</v>
      </c>
      <c r="E360" s="204" t="s">
        <v>19</v>
      </c>
      <c r="F360" s="205" t="s">
        <v>454</v>
      </c>
      <c r="G360" s="203"/>
      <c r="H360" s="206">
        <v>1.476</v>
      </c>
      <c r="I360" s="207"/>
      <c r="J360" s="203"/>
      <c r="K360" s="203"/>
      <c r="L360" s="208"/>
      <c r="M360" s="209"/>
      <c r="N360" s="210"/>
      <c r="O360" s="210"/>
      <c r="P360" s="210"/>
      <c r="Q360" s="210"/>
      <c r="R360" s="210"/>
      <c r="S360" s="210"/>
      <c r="T360" s="211"/>
      <c r="AT360" s="212" t="s">
        <v>132</v>
      </c>
      <c r="AU360" s="212" t="s">
        <v>84</v>
      </c>
      <c r="AV360" s="14" t="s">
        <v>84</v>
      </c>
      <c r="AW360" s="14" t="s">
        <v>34</v>
      </c>
      <c r="AX360" s="14" t="s">
        <v>74</v>
      </c>
      <c r="AY360" s="212" t="s">
        <v>121</v>
      </c>
    </row>
    <row r="361" spans="1:65" s="15" customFormat="1" ht="10.199999999999999">
      <c r="B361" s="213"/>
      <c r="C361" s="214"/>
      <c r="D361" s="193" t="s">
        <v>132</v>
      </c>
      <c r="E361" s="215" t="s">
        <v>19</v>
      </c>
      <c r="F361" s="216" t="s">
        <v>137</v>
      </c>
      <c r="G361" s="214"/>
      <c r="H361" s="217">
        <v>1.476</v>
      </c>
      <c r="I361" s="218"/>
      <c r="J361" s="214"/>
      <c r="K361" s="214"/>
      <c r="L361" s="219"/>
      <c r="M361" s="235"/>
      <c r="N361" s="236"/>
      <c r="O361" s="236"/>
      <c r="P361" s="236"/>
      <c r="Q361" s="236"/>
      <c r="R361" s="236"/>
      <c r="S361" s="236"/>
      <c r="T361" s="237"/>
      <c r="AT361" s="223" t="s">
        <v>132</v>
      </c>
      <c r="AU361" s="223" t="s">
        <v>84</v>
      </c>
      <c r="AV361" s="15" t="s">
        <v>128</v>
      </c>
      <c r="AW361" s="15" t="s">
        <v>34</v>
      </c>
      <c r="AX361" s="15" t="s">
        <v>79</v>
      </c>
      <c r="AY361" s="223" t="s">
        <v>121</v>
      </c>
    </row>
    <row r="362" spans="1:65" s="2" customFormat="1" ht="6.9" customHeight="1">
      <c r="A362" s="34"/>
      <c r="B362" s="47"/>
      <c r="C362" s="48"/>
      <c r="D362" s="48"/>
      <c r="E362" s="48"/>
      <c r="F362" s="48"/>
      <c r="G362" s="48"/>
      <c r="H362" s="48"/>
      <c r="I362" s="48"/>
      <c r="J362" s="48"/>
      <c r="K362" s="48"/>
      <c r="L362" s="39"/>
      <c r="M362" s="34"/>
      <c r="O362" s="34"/>
      <c r="P362" s="34"/>
      <c r="Q362" s="34"/>
      <c r="R362" s="34"/>
      <c r="S362" s="34"/>
      <c r="T362" s="34"/>
      <c r="U362" s="34"/>
      <c r="V362" s="34"/>
      <c r="W362" s="34"/>
      <c r="X362" s="34"/>
      <c r="Y362" s="34"/>
      <c r="Z362" s="34"/>
      <c r="AA362" s="34"/>
      <c r="AB362" s="34"/>
      <c r="AC362" s="34"/>
      <c r="AD362" s="34"/>
      <c r="AE362" s="34"/>
    </row>
  </sheetData>
  <sheetProtection algorithmName="SHA-512" hashValue="5vpFF0ZNKAcs415yxUJ+KUH9DUNsCSQfS6buAaqF/W8p4h6AV4WEU+Bxr1U02373/COeGtN/ugs6Qd6V/+DUMw==" saltValue="OJ2I71h50kwmujOMkbTJlwRsuEBtRlknXjl9I0NyCYeMZFWwMmq9lzF0abZzazisSrt8Q20Z3i0zRefbIfLBVg==" spinCount="100000" sheet="1" objects="1" scenarios="1" formatColumns="0" formatRows="0" autoFilter="0"/>
  <autoFilter ref="C90:K361"/>
  <mergeCells count="9">
    <mergeCell ref="E50:H50"/>
    <mergeCell ref="E81:H81"/>
    <mergeCell ref="E83:H83"/>
    <mergeCell ref="L2:V2"/>
    <mergeCell ref="E7:H7"/>
    <mergeCell ref="E9:H9"/>
    <mergeCell ref="E18:H18"/>
    <mergeCell ref="E27:H27"/>
    <mergeCell ref="E48:H48"/>
  </mergeCells>
  <hyperlinks>
    <hyperlink ref="F95" r:id="rId1"/>
    <hyperlink ref="F105" r:id="rId2"/>
    <hyperlink ref="F109" r:id="rId3"/>
    <hyperlink ref="F113" r:id="rId4"/>
    <hyperlink ref="F118" r:id="rId5"/>
    <hyperlink ref="F122" r:id="rId6"/>
    <hyperlink ref="F127" r:id="rId7"/>
    <hyperlink ref="F131" r:id="rId8"/>
    <hyperlink ref="F136" r:id="rId9"/>
    <hyperlink ref="F140" r:id="rId10"/>
    <hyperlink ref="F144" r:id="rId11"/>
    <hyperlink ref="F148" r:id="rId12"/>
    <hyperlink ref="F153" r:id="rId13"/>
    <hyperlink ref="F157" r:id="rId14"/>
    <hyperlink ref="F162" r:id="rId15"/>
    <hyperlink ref="F168" r:id="rId16"/>
    <hyperlink ref="F175" r:id="rId17"/>
    <hyperlink ref="F182" r:id="rId18"/>
    <hyperlink ref="F188" r:id="rId19"/>
    <hyperlink ref="F193" r:id="rId20"/>
    <hyperlink ref="F197" r:id="rId21"/>
    <hyperlink ref="F201" r:id="rId22"/>
    <hyperlink ref="F205" r:id="rId23"/>
    <hyperlink ref="F210" r:id="rId24"/>
    <hyperlink ref="F214" r:id="rId25"/>
    <hyperlink ref="F218" r:id="rId26"/>
    <hyperlink ref="F222" r:id="rId27"/>
    <hyperlink ref="F227" r:id="rId28"/>
    <hyperlink ref="F231" r:id="rId29"/>
    <hyperlink ref="F242" r:id="rId30"/>
    <hyperlink ref="F246" r:id="rId31"/>
    <hyperlink ref="F251" r:id="rId32"/>
    <hyperlink ref="F256" r:id="rId33"/>
    <hyperlink ref="F259" r:id="rId34"/>
    <hyperlink ref="F264" r:id="rId35"/>
    <hyperlink ref="F269" r:id="rId36"/>
    <hyperlink ref="F274" r:id="rId37"/>
    <hyperlink ref="F278" r:id="rId38"/>
    <hyperlink ref="F282" r:id="rId39"/>
    <hyperlink ref="F287" r:id="rId40"/>
    <hyperlink ref="F291" r:id="rId41"/>
    <hyperlink ref="F295" r:id="rId42"/>
    <hyperlink ref="F303" r:id="rId43"/>
    <hyperlink ref="F308" r:id="rId44"/>
    <hyperlink ref="F312" r:id="rId45"/>
    <hyperlink ref="F316" r:id="rId46"/>
    <hyperlink ref="F323" r:id="rId47"/>
    <hyperlink ref="F331" r:id="rId48"/>
    <hyperlink ref="F334" r:id="rId49"/>
    <hyperlink ref="F338" r:id="rId50"/>
    <hyperlink ref="F343" r:id="rId51"/>
    <hyperlink ref="F352" r:id="rId52"/>
    <hyperlink ref="F359" r:id="rId53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5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92"/>
  <sheetViews>
    <sheetView showGridLines="0" workbookViewId="0"/>
  </sheetViews>
  <sheetFormatPr defaultRowHeight="14.4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100.85546875" style="1" customWidth="1"/>
    <col min="7" max="7" width="7.42578125" style="1" customWidth="1"/>
    <col min="8" max="8" width="14" style="1" customWidth="1"/>
    <col min="9" max="9" width="15.85546875" style="1" customWidth="1"/>
    <col min="10" max="11" width="22.28515625" style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281"/>
      <c r="M2" s="281"/>
      <c r="N2" s="281"/>
      <c r="O2" s="281"/>
      <c r="P2" s="281"/>
      <c r="Q2" s="281"/>
      <c r="R2" s="281"/>
      <c r="S2" s="281"/>
      <c r="T2" s="281"/>
      <c r="U2" s="281"/>
      <c r="V2" s="281"/>
      <c r="AT2" s="17" t="s">
        <v>86</v>
      </c>
    </row>
    <row r="3" spans="1:46" s="1" customFormat="1" ht="6.9" hidden="1" customHeight="1">
      <c r="B3" s="101"/>
      <c r="C3" s="102"/>
      <c r="D3" s="102"/>
      <c r="E3" s="102"/>
      <c r="F3" s="102"/>
      <c r="G3" s="102"/>
      <c r="H3" s="102"/>
      <c r="I3" s="102"/>
      <c r="J3" s="102"/>
      <c r="K3" s="102"/>
      <c r="L3" s="20"/>
      <c r="AT3" s="17" t="s">
        <v>84</v>
      </c>
    </row>
    <row r="4" spans="1:46" s="1" customFormat="1" ht="24.9" hidden="1" customHeight="1">
      <c r="B4" s="20"/>
      <c r="D4" s="103" t="s">
        <v>87</v>
      </c>
      <c r="L4" s="20"/>
      <c r="M4" s="104" t="s">
        <v>10</v>
      </c>
      <c r="AT4" s="17" t="s">
        <v>4</v>
      </c>
    </row>
    <row r="5" spans="1:46" s="1" customFormat="1" ht="6.9" hidden="1" customHeight="1">
      <c r="B5" s="20"/>
      <c r="L5" s="20"/>
    </row>
    <row r="6" spans="1:46" s="1" customFormat="1" ht="12" hidden="1" customHeight="1">
      <c r="B6" s="20"/>
      <c r="D6" s="105" t="s">
        <v>16</v>
      </c>
      <c r="L6" s="20"/>
    </row>
    <row r="7" spans="1:46" s="1" customFormat="1" ht="16.5" hidden="1" customHeight="1">
      <c r="B7" s="20"/>
      <c r="E7" s="282" t="str">
        <f>'Rekapitulace stavby'!K6</f>
        <v>III/205 7 Hvozd - Pláně povrchová oprava</v>
      </c>
      <c r="F7" s="283"/>
      <c r="G7" s="283"/>
      <c r="H7" s="283"/>
      <c r="L7" s="20"/>
    </row>
    <row r="8" spans="1:46" s="2" customFormat="1" ht="12" hidden="1" customHeight="1">
      <c r="A8" s="34"/>
      <c r="B8" s="39"/>
      <c r="C8" s="34"/>
      <c r="D8" s="105" t="s">
        <v>88</v>
      </c>
      <c r="E8" s="34"/>
      <c r="F8" s="34"/>
      <c r="G8" s="34"/>
      <c r="H8" s="34"/>
      <c r="I8" s="34"/>
      <c r="J8" s="34"/>
      <c r="K8" s="34"/>
      <c r="L8" s="106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hidden="1" customHeight="1">
      <c r="A9" s="34"/>
      <c r="B9" s="39"/>
      <c r="C9" s="34"/>
      <c r="D9" s="34"/>
      <c r="E9" s="284" t="s">
        <v>455</v>
      </c>
      <c r="F9" s="285"/>
      <c r="G9" s="285"/>
      <c r="H9" s="285"/>
      <c r="I9" s="34"/>
      <c r="J9" s="34"/>
      <c r="K9" s="34"/>
      <c r="L9" s="106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0.199999999999999" hidden="1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106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hidden="1" customHeight="1">
      <c r="A11" s="34"/>
      <c r="B11" s="39"/>
      <c r="C11" s="34"/>
      <c r="D11" s="105" t="s">
        <v>18</v>
      </c>
      <c r="E11" s="34"/>
      <c r="F11" s="107" t="s">
        <v>19</v>
      </c>
      <c r="G11" s="34"/>
      <c r="H11" s="34"/>
      <c r="I11" s="105" t="s">
        <v>20</v>
      </c>
      <c r="J11" s="107" t="s">
        <v>19</v>
      </c>
      <c r="K11" s="34"/>
      <c r="L11" s="106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hidden="1" customHeight="1">
      <c r="A12" s="34"/>
      <c r="B12" s="39"/>
      <c r="C12" s="34"/>
      <c r="D12" s="105" t="s">
        <v>21</v>
      </c>
      <c r="E12" s="34"/>
      <c r="F12" s="107" t="s">
        <v>22</v>
      </c>
      <c r="G12" s="34"/>
      <c r="H12" s="34"/>
      <c r="I12" s="105" t="s">
        <v>23</v>
      </c>
      <c r="J12" s="108" t="str">
        <f>'Rekapitulace stavby'!AN8</f>
        <v>29. 11. 2023</v>
      </c>
      <c r="K12" s="34"/>
      <c r="L12" s="106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8" hidden="1" customHeight="1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106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hidden="1" customHeight="1">
      <c r="A14" s="34"/>
      <c r="B14" s="39"/>
      <c r="C14" s="34"/>
      <c r="D14" s="105" t="s">
        <v>25</v>
      </c>
      <c r="E14" s="34"/>
      <c r="F14" s="34"/>
      <c r="G14" s="34"/>
      <c r="H14" s="34"/>
      <c r="I14" s="105" t="s">
        <v>26</v>
      </c>
      <c r="J14" s="107" t="str">
        <f>IF('Rekapitulace stavby'!AN10="","",'Rekapitulace stavby'!AN10)</f>
        <v/>
      </c>
      <c r="K14" s="34"/>
      <c r="L14" s="106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hidden="1" customHeight="1">
      <c r="A15" s="34"/>
      <c r="B15" s="39"/>
      <c r="C15" s="34"/>
      <c r="D15" s="34"/>
      <c r="E15" s="107" t="str">
        <f>IF('Rekapitulace stavby'!E11="","",'Rekapitulace stavby'!E11)</f>
        <v xml:space="preserve"> </v>
      </c>
      <c r="F15" s="34"/>
      <c r="G15" s="34"/>
      <c r="H15" s="34"/>
      <c r="I15" s="105" t="s">
        <v>27</v>
      </c>
      <c r="J15" s="107" t="str">
        <f>IF('Rekapitulace stavby'!AN11="","",'Rekapitulace stavby'!AN11)</f>
        <v/>
      </c>
      <c r="K15" s="34"/>
      <c r="L15" s="106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" hidden="1" customHeight="1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106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hidden="1" customHeight="1">
      <c r="A17" s="34"/>
      <c r="B17" s="39"/>
      <c r="C17" s="34"/>
      <c r="D17" s="105" t="s">
        <v>28</v>
      </c>
      <c r="E17" s="34"/>
      <c r="F17" s="34"/>
      <c r="G17" s="34"/>
      <c r="H17" s="34"/>
      <c r="I17" s="105" t="s">
        <v>26</v>
      </c>
      <c r="J17" s="30" t="str">
        <f>'Rekapitulace stavby'!AN13</f>
        <v>Vyplň údaj</v>
      </c>
      <c r="K17" s="34"/>
      <c r="L17" s="106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hidden="1" customHeight="1">
      <c r="A18" s="34"/>
      <c r="B18" s="39"/>
      <c r="C18" s="34"/>
      <c r="D18" s="34"/>
      <c r="E18" s="286" t="str">
        <f>'Rekapitulace stavby'!E14</f>
        <v>Vyplň údaj</v>
      </c>
      <c r="F18" s="287"/>
      <c r="G18" s="287"/>
      <c r="H18" s="287"/>
      <c r="I18" s="105" t="s">
        <v>27</v>
      </c>
      <c r="J18" s="30" t="str">
        <f>'Rekapitulace stavby'!AN14</f>
        <v>Vyplň údaj</v>
      </c>
      <c r="K18" s="34"/>
      <c r="L18" s="106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" hidden="1" customHeight="1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106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hidden="1" customHeight="1">
      <c r="A20" s="34"/>
      <c r="B20" s="39"/>
      <c r="C20" s="34"/>
      <c r="D20" s="105" t="s">
        <v>30</v>
      </c>
      <c r="E20" s="34"/>
      <c r="F20" s="34"/>
      <c r="G20" s="34"/>
      <c r="H20" s="34"/>
      <c r="I20" s="105" t="s">
        <v>26</v>
      </c>
      <c r="J20" s="107" t="s">
        <v>19</v>
      </c>
      <c r="K20" s="34"/>
      <c r="L20" s="106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hidden="1" customHeight="1">
      <c r="A21" s="34"/>
      <c r="B21" s="39"/>
      <c r="C21" s="34"/>
      <c r="D21" s="34"/>
      <c r="E21" s="107" t="s">
        <v>32</v>
      </c>
      <c r="F21" s="34"/>
      <c r="G21" s="34"/>
      <c r="H21" s="34"/>
      <c r="I21" s="105" t="s">
        <v>27</v>
      </c>
      <c r="J21" s="107" t="s">
        <v>19</v>
      </c>
      <c r="K21" s="34"/>
      <c r="L21" s="106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" hidden="1" customHeight="1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106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hidden="1" customHeight="1">
      <c r="A23" s="34"/>
      <c r="B23" s="39"/>
      <c r="C23" s="34"/>
      <c r="D23" s="105" t="s">
        <v>35</v>
      </c>
      <c r="E23" s="34"/>
      <c r="F23" s="34"/>
      <c r="G23" s="34"/>
      <c r="H23" s="34"/>
      <c r="I23" s="105" t="s">
        <v>26</v>
      </c>
      <c r="J23" s="107" t="s">
        <v>36</v>
      </c>
      <c r="K23" s="34"/>
      <c r="L23" s="106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hidden="1" customHeight="1">
      <c r="A24" s="34"/>
      <c r="B24" s="39"/>
      <c r="C24" s="34"/>
      <c r="D24" s="34"/>
      <c r="E24" s="107" t="s">
        <v>37</v>
      </c>
      <c r="F24" s="34"/>
      <c r="G24" s="34"/>
      <c r="H24" s="34"/>
      <c r="I24" s="105" t="s">
        <v>27</v>
      </c>
      <c r="J24" s="107" t="s">
        <v>19</v>
      </c>
      <c r="K24" s="34"/>
      <c r="L24" s="106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" hidden="1" customHeight="1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106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hidden="1" customHeight="1">
      <c r="A26" s="34"/>
      <c r="B26" s="39"/>
      <c r="C26" s="34"/>
      <c r="D26" s="105" t="s">
        <v>38</v>
      </c>
      <c r="E26" s="34"/>
      <c r="F26" s="34"/>
      <c r="G26" s="34"/>
      <c r="H26" s="34"/>
      <c r="I26" s="34"/>
      <c r="J26" s="34"/>
      <c r="K26" s="34"/>
      <c r="L26" s="106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hidden="1" customHeight="1">
      <c r="A27" s="109"/>
      <c r="B27" s="110"/>
      <c r="C27" s="109"/>
      <c r="D27" s="109"/>
      <c r="E27" s="288" t="s">
        <v>19</v>
      </c>
      <c r="F27" s="288"/>
      <c r="G27" s="288"/>
      <c r="H27" s="288"/>
      <c r="I27" s="109"/>
      <c r="J27" s="109"/>
      <c r="K27" s="109"/>
      <c r="L27" s="111"/>
      <c r="S27" s="109"/>
      <c r="T27" s="109"/>
      <c r="U27" s="109"/>
      <c r="V27" s="109"/>
      <c r="W27" s="109"/>
      <c r="X27" s="109"/>
      <c r="Y27" s="109"/>
      <c r="Z27" s="109"/>
      <c r="AA27" s="109"/>
      <c r="AB27" s="109"/>
      <c r="AC27" s="109"/>
      <c r="AD27" s="109"/>
      <c r="AE27" s="109"/>
    </row>
    <row r="28" spans="1:31" s="2" customFormat="1" ht="6.9" hidden="1" customHeight="1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106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" hidden="1" customHeight="1">
      <c r="A29" s="34"/>
      <c r="B29" s="39"/>
      <c r="C29" s="34"/>
      <c r="D29" s="112"/>
      <c r="E29" s="112"/>
      <c r="F29" s="112"/>
      <c r="G29" s="112"/>
      <c r="H29" s="112"/>
      <c r="I29" s="112"/>
      <c r="J29" s="112"/>
      <c r="K29" s="112"/>
      <c r="L29" s="106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hidden="1" customHeight="1">
      <c r="A30" s="34"/>
      <c r="B30" s="39"/>
      <c r="C30" s="34"/>
      <c r="D30" s="113" t="s">
        <v>40</v>
      </c>
      <c r="E30" s="34"/>
      <c r="F30" s="34"/>
      <c r="G30" s="34"/>
      <c r="H30" s="34"/>
      <c r="I30" s="34"/>
      <c r="J30" s="114">
        <f>ROUND(J81, 2)</f>
        <v>0</v>
      </c>
      <c r="K30" s="34"/>
      <c r="L30" s="106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" hidden="1" customHeight="1">
      <c r="A31" s="34"/>
      <c r="B31" s="39"/>
      <c r="C31" s="34"/>
      <c r="D31" s="112"/>
      <c r="E31" s="112"/>
      <c r="F31" s="112"/>
      <c r="G31" s="112"/>
      <c r="H31" s="112"/>
      <c r="I31" s="112"/>
      <c r="J31" s="112"/>
      <c r="K31" s="112"/>
      <c r="L31" s="106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" hidden="1" customHeight="1">
      <c r="A32" s="34"/>
      <c r="B32" s="39"/>
      <c r="C32" s="34"/>
      <c r="D32" s="34"/>
      <c r="E32" s="34"/>
      <c r="F32" s="115" t="s">
        <v>42</v>
      </c>
      <c r="G32" s="34"/>
      <c r="H32" s="34"/>
      <c r="I32" s="115" t="s">
        <v>41</v>
      </c>
      <c r="J32" s="115" t="s">
        <v>43</v>
      </c>
      <c r="K32" s="34"/>
      <c r="L32" s="106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" hidden="1" customHeight="1">
      <c r="A33" s="34"/>
      <c r="B33" s="39"/>
      <c r="C33" s="34"/>
      <c r="D33" s="116" t="s">
        <v>44</v>
      </c>
      <c r="E33" s="105" t="s">
        <v>45</v>
      </c>
      <c r="F33" s="117">
        <f>ROUND((SUM(BE81:BE91)),  2)</f>
        <v>0</v>
      </c>
      <c r="G33" s="34"/>
      <c r="H33" s="34"/>
      <c r="I33" s="118">
        <v>0.21</v>
      </c>
      <c r="J33" s="117">
        <f>ROUND(((SUM(BE81:BE91))*I33),  2)</f>
        <v>0</v>
      </c>
      <c r="K33" s="34"/>
      <c r="L33" s="106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" hidden="1" customHeight="1">
      <c r="A34" s="34"/>
      <c r="B34" s="39"/>
      <c r="C34" s="34"/>
      <c r="D34" s="34"/>
      <c r="E34" s="105" t="s">
        <v>46</v>
      </c>
      <c r="F34" s="117">
        <f>ROUND((SUM(BF81:BF91)),  2)</f>
        <v>0</v>
      </c>
      <c r="G34" s="34"/>
      <c r="H34" s="34"/>
      <c r="I34" s="118">
        <v>0.15</v>
      </c>
      <c r="J34" s="117">
        <f>ROUND(((SUM(BF81:BF91))*I34),  2)</f>
        <v>0</v>
      </c>
      <c r="K34" s="34"/>
      <c r="L34" s="106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" hidden="1" customHeight="1">
      <c r="A35" s="34"/>
      <c r="B35" s="39"/>
      <c r="C35" s="34"/>
      <c r="D35" s="34"/>
      <c r="E35" s="105" t="s">
        <v>47</v>
      </c>
      <c r="F35" s="117">
        <f>ROUND((SUM(BG81:BG91)),  2)</f>
        <v>0</v>
      </c>
      <c r="G35" s="34"/>
      <c r="H35" s="34"/>
      <c r="I35" s="118">
        <v>0.21</v>
      </c>
      <c r="J35" s="117">
        <f>0</f>
        <v>0</v>
      </c>
      <c r="K35" s="34"/>
      <c r="L35" s="106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" hidden="1" customHeight="1">
      <c r="A36" s="34"/>
      <c r="B36" s="39"/>
      <c r="C36" s="34"/>
      <c r="D36" s="34"/>
      <c r="E36" s="105" t="s">
        <v>48</v>
      </c>
      <c r="F36" s="117">
        <f>ROUND((SUM(BH81:BH91)),  2)</f>
        <v>0</v>
      </c>
      <c r="G36" s="34"/>
      <c r="H36" s="34"/>
      <c r="I36" s="118">
        <v>0.15</v>
      </c>
      <c r="J36" s="117">
        <f>0</f>
        <v>0</v>
      </c>
      <c r="K36" s="34"/>
      <c r="L36" s="106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" hidden="1" customHeight="1">
      <c r="A37" s="34"/>
      <c r="B37" s="39"/>
      <c r="C37" s="34"/>
      <c r="D37" s="34"/>
      <c r="E37" s="105" t="s">
        <v>49</v>
      </c>
      <c r="F37" s="117">
        <f>ROUND((SUM(BI81:BI91)),  2)</f>
        <v>0</v>
      </c>
      <c r="G37" s="34"/>
      <c r="H37" s="34"/>
      <c r="I37" s="118">
        <v>0</v>
      </c>
      <c r="J37" s="117">
        <f>0</f>
        <v>0</v>
      </c>
      <c r="K37" s="34"/>
      <c r="L37" s="106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" hidden="1" customHeight="1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106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hidden="1" customHeight="1">
      <c r="A39" s="34"/>
      <c r="B39" s="39"/>
      <c r="C39" s="119"/>
      <c r="D39" s="120" t="s">
        <v>50</v>
      </c>
      <c r="E39" s="121"/>
      <c r="F39" s="121"/>
      <c r="G39" s="122" t="s">
        <v>51</v>
      </c>
      <c r="H39" s="123" t="s">
        <v>52</v>
      </c>
      <c r="I39" s="121"/>
      <c r="J39" s="124">
        <f>SUM(J30:J37)</f>
        <v>0</v>
      </c>
      <c r="K39" s="125"/>
      <c r="L39" s="106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" hidden="1" customHeight="1">
      <c r="A40" s="34"/>
      <c r="B40" s="126"/>
      <c r="C40" s="127"/>
      <c r="D40" s="127"/>
      <c r="E40" s="127"/>
      <c r="F40" s="127"/>
      <c r="G40" s="127"/>
      <c r="H40" s="127"/>
      <c r="I40" s="127"/>
      <c r="J40" s="127"/>
      <c r="K40" s="127"/>
      <c r="L40" s="106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ht="10.199999999999999" hidden="1"/>
    <row r="42" spans="1:31" ht="10.199999999999999" hidden="1"/>
    <row r="43" spans="1:31" ht="10.199999999999999" hidden="1"/>
    <row r="44" spans="1:31" s="2" customFormat="1" ht="6.9" customHeight="1">
      <c r="A44" s="34"/>
      <c r="B44" s="128"/>
      <c r="C44" s="129"/>
      <c r="D44" s="129"/>
      <c r="E44" s="129"/>
      <c r="F44" s="129"/>
      <c r="G44" s="129"/>
      <c r="H44" s="129"/>
      <c r="I44" s="129"/>
      <c r="J44" s="129"/>
      <c r="K44" s="129"/>
      <c r="L44" s="106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</row>
    <row r="45" spans="1:31" s="2" customFormat="1" ht="24.9" customHeight="1">
      <c r="A45" s="34"/>
      <c r="B45" s="35"/>
      <c r="C45" s="23" t="s">
        <v>90</v>
      </c>
      <c r="D45" s="36"/>
      <c r="E45" s="36"/>
      <c r="F45" s="36"/>
      <c r="G45" s="36"/>
      <c r="H45" s="36"/>
      <c r="I45" s="36"/>
      <c r="J45" s="36"/>
      <c r="K45" s="36"/>
      <c r="L45" s="106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</row>
    <row r="46" spans="1:31" s="2" customFormat="1" ht="6.9" customHeight="1">
      <c r="A46" s="34"/>
      <c r="B46" s="35"/>
      <c r="C46" s="36"/>
      <c r="D46" s="36"/>
      <c r="E46" s="36"/>
      <c r="F46" s="36"/>
      <c r="G46" s="36"/>
      <c r="H46" s="36"/>
      <c r="I46" s="36"/>
      <c r="J46" s="36"/>
      <c r="K46" s="36"/>
      <c r="L46" s="106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pans="1:31" s="2" customFormat="1" ht="12" customHeight="1">
      <c r="A47" s="34"/>
      <c r="B47" s="35"/>
      <c r="C47" s="29" t="s">
        <v>16</v>
      </c>
      <c r="D47" s="36"/>
      <c r="E47" s="36"/>
      <c r="F47" s="36"/>
      <c r="G47" s="36"/>
      <c r="H47" s="36"/>
      <c r="I47" s="36"/>
      <c r="J47" s="36"/>
      <c r="K47" s="36"/>
      <c r="L47" s="106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</row>
    <row r="48" spans="1:31" s="2" customFormat="1" ht="16.5" customHeight="1">
      <c r="A48" s="34"/>
      <c r="B48" s="35"/>
      <c r="C48" s="36"/>
      <c r="D48" s="36"/>
      <c r="E48" s="289" t="str">
        <f>E7</f>
        <v>III/205 7 Hvozd - Pláně povrchová oprava</v>
      </c>
      <c r="F48" s="290"/>
      <c r="G48" s="290"/>
      <c r="H48" s="290"/>
      <c r="I48" s="36"/>
      <c r="J48" s="36"/>
      <c r="K48" s="36"/>
      <c r="L48" s="106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47" s="2" customFormat="1" ht="12" customHeight="1">
      <c r="A49" s="34"/>
      <c r="B49" s="35"/>
      <c r="C49" s="29" t="s">
        <v>88</v>
      </c>
      <c r="D49" s="36"/>
      <c r="E49" s="36"/>
      <c r="F49" s="36"/>
      <c r="G49" s="36"/>
      <c r="H49" s="36"/>
      <c r="I49" s="36"/>
      <c r="J49" s="36"/>
      <c r="K49" s="36"/>
      <c r="L49" s="106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47" s="2" customFormat="1" ht="16.5" customHeight="1">
      <c r="A50" s="34"/>
      <c r="B50" s="35"/>
      <c r="C50" s="36"/>
      <c r="D50" s="36"/>
      <c r="E50" s="261" t="str">
        <f>E9</f>
        <v>2 - Vedlejší rozpočtové náklady</v>
      </c>
      <c r="F50" s="291"/>
      <c r="G50" s="291"/>
      <c r="H50" s="291"/>
      <c r="I50" s="36"/>
      <c r="J50" s="36"/>
      <c r="K50" s="36"/>
      <c r="L50" s="106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47" s="2" customFormat="1" ht="6.9" customHeight="1">
      <c r="A51" s="34"/>
      <c r="B51" s="35"/>
      <c r="C51" s="36"/>
      <c r="D51" s="36"/>
      <c r="E51" s="36"/>
      <c r="F51" s="36"/>
      <c r="G51" s="36"/>
      <c r="H51" s="36"/>
      <c r="I51" s="36"/>
      <c r="J51" s="36"/>
      <c r="K51" s="36"/>
      <c r="L51" s="106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</row>
    <row r="52" spans="1:47" s="2" customFormat="1" ht="12" customHeight="1">
      <c r="A52" s="34"/>
      <c r="B52" s="35"/>
      <c r="C52" s="29" t="s">
        <v>21</v>
      </c>
      <c r="D52" s="36"/>
      <c r="E52" s="36"/>
      <c r="F52" s="27" t="str">
        <f>F12</f>
        <v xml:space="preserve"> </v>
      </c>
      <c r="G52" s="36"/>
      <c r="H52" s="36"/>
      <c r="I52" s="29" t="s">
        <v>23</v>
      </c>
      <c r="J52" s="59" t="str">
        <f>IF(J12="","",J12)</f>
        <v>29. 11. 2023</v>
      </c>
      <c r="K52" s="36"/>
      <c r="L52" s="106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47" s="2" customFormat="1" ht="6.9" customHeight="1">
      <c r="A53" s="34"/>
      <c r="B53" s="35"/>
      <c r="C53" s="36"/>
      <c r="D53" s="36"/>
      <c r="E53" s="36"/>
      <c r="F53" s="36"/>
      <c r="G53" s="36"/>
      <c r="H53" s="36"/>
      <c r="I53" s="36"/>
      <c r="J53" s="36"/>
      <c r="K53" s="36"/>
      <c r="L53" s="106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</row>
    <row r="54" spans="1:47" s="2" customFormat="1" ht="40.049999999999997" customHeight="1">
      <c r="A54" s="34"/>
      <c r="B54" s="35"/>
      <c r="C54" s="29" t="s">
        <v>25</v>
      </c>
      <c r="D54" s="36"/>
      <c r="E54" s="36"/>
      <c r="F54" s="27" t="str">
        <f>E15</f>
        <v xml:space="preserve"> </v>
      </c>
      <c r="G54" s="36"/>
      <c r="H54" s="36"/>
      <c r="I54" s="29" t="s">
        <v>30</v>
      </c>
      <c r="J54" s="32" t="str">
        <f>E21</f>
        <v>Ing.Bohunil Fröhlich,Záhumenní 808,337 01 Rokycany</v>
      </c>
      <c r="K54" s="36"/>
      <c r="L54" s="106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</row>
    <row r="55" spans="1:47" s="2" customFormat="1" ht="25.65" customHeight="1">
      <c r="A55" s="34"/>
      <c r="B55" s="35"/>
      <c r="C55" s="29" t="s">
        <v>28</v>
      </c>
      <c r="D55" s="36"/>
      <c r="E55" s="36"/>
      <c r="F55" s="27" t="str">
        <f>IF(E18="","",E18)</f>
        <v>Vyplň údaj</v>
      </c>
      <c r="G55" s="36"/>
      <c r="H55" s="36"/>
      <c r="I55" s="29" t="s">
        <v>35</v>
      </c>
      <c r="J55" s="32" t="str">
        <f>E24</f>
        <v>Jiří Marek, Stýskaly 7, 330 11 Třemošná</v>
      </c>
      <c r="K55" s="36"/>
      <c r="L55" s="106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</row>
    <row r="56" spans="1:47" s="2" customFormat="1" ht="10.35" customHeight="1">
      <c r="A56" s="34"/>
      <c r="B56" s="35"/>
      <c r="C56" s="36"/>
      <c r="D56" s="36"/>
      <c r="E56" s="36"/>
      <c r="F56" s="36"/>
      <c r="G56" s="36"/>
      <c r="H56" s="36"/>
      <c r="I56" s="36"/>
      <c r="J56" s="36"/>
      <c r="K56" s="36"/>
      <c r="L56" s="106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pans="1:47" s="2" customFormat="1" ht="29.25" customHeight="1">
      <c r="A57" s="34"/>
      <c r="B57" s="35"/>
      <c r="C57" s="130" t="s">
        <v>91</v>
      </c>
      <c r="D57" s="131"/>
      <c r="E57" s="131"/>
      <c r="F57" s="131"/>
      <c r="G57" s="131"/>
      <c r="H57" s="131"/>
      <c r="I57" s="131"/>
      <c r="J57" s="132" t="s">
        <v>92</v>
      </c>
      <c r="K57" s="131"/>
      <c r="L57" s="106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pans="1:47" s="2" customFormat="1" ht="10.35" customHeight="1">
      <c r="A58" s="34"/>
      <c r="B58" s="35"/>
      <c r="C58" s="36"/>
      <c r="D58" s="36"/>
      <c r="E58" s="36"/>
      <c r="F58" s="36"/>
      <c r="G58" s="36"/>
      <c r="H58" s="36"/>
      <c r="I58" s="36"/>
      <c r="J58" s="36"/>
      <c r="K58" s="36"/>
      <c r="L58" s="106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pans="1:47" s="2" customFormat="1" ht="22.8" customHeight="1">
      <c r="A59" s="34"/>
      <c r="B59" s="35"/>
      <c r="C59" s="133" t="s">
        <v>72</v>
      </c>
      <c r="D59" s="36"/>
      <c r="E59" s="36"/>
      <c r="F59" s="36"/>
      <c r="G59" s="36"/>
      <c r="H59" s="36"/>
      <c r="I59" s="36"/>
      <c r="J59" s="77">
        <f>J81</f>
        <v>0</v>
      </c>
      <c r="K59" s="36"/>
      <c r="L59" s="106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U59" s="17" t="s">
        <v>93</v>
      </c>
    </row>
    <row r="60" spans="1:47" s="9" customFormat="1" ht="24.9" customHeight="1">
      <c r="B60" s="134"/>
      <c r="C60" s="135"/>
      <c r="D60" s="136" t="s">
        <v>456</v>
      </c>
      <c r="E60" s="137"/>
      <c r="F60" s="137"/>
      <c r="G60" s="137"/>
      <c r="H60" s="137"/>
      <c r="I60" s="137"/>
      <c r="J60" s="138">
        <f>J82</f>
        <v>0</v>
      </c>
      <c r="K60" s="135"/>
      <c r="L60" s="139"/>
    </row>
    <row r="61" spans="1:47" s="10" customFormat="1" ht="19.95" customHeight="1">
      <c r="B61" s="140"/>
      <c r="C61" s="141"/>
      <c r="D61" s="142" t="s">
        <v>457</v>
      </c>
      <c r="E61" s="143"/>
      <c r="F61" s="143"/>
      <c r="G61" s="143"/>
      <c r="H61" s="143"/>
      <c r="I61" s="143"/>
      <c r="J61" s="144">
        <f>J83</f>
        <v>0</v>
      </c>
      <c r="K61" s="141"/>
      <c r="L61" s="145"/>
    </row>
    <row r="62" spans="1:47" s="2" customFormat="1" ht="21.75" customHeight="1">
      <c r="A62" s="34"/>
      <c r="B62" s="35"/>
      <c r="C62" s="36"/>
      <c r="D62" s="36"/>
      <c r="E62" s="36"/>
      <c r="F62" s="36"/>
      <c r="G62" s="36"/>
      <c r="H62" s="36"/>
      <c r="I62" s="36"/>
      <c r="J62" s="36"/>
      <c r="K62" s="36"/>
      <c r="L62" s="106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</row>
    <row r="63" spans="1:47" s="2" customFormat="1" ht="6.9" customHeight="1">
      <c r="A63" s="34"/>
      <c r="B63" s="47"/>
      <c r="C63" s="48"/>
      <c r="D63" s="48"/>
      <c r="E63" s="48"/>
      <c r="F63" s="48"/>
      <c r="G63" s="48"/>
      <c r="H63" s="48"/>
      <c r="I63" s="48"/>
      <c r="J63" s="48"/>
      <c r="K63" s="48"/>
      <c r="L63" s="106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</row>
    <row r="67" spans="1:31" s="2" customFormat="1" ht="6.9" customHeight="1">
      <c r="A67" s="34"/>
      <c r="B67" s="49"/>
      <c r="C67" s="50"/>
      <c r="D67" s="50"/>
      <c r="E67" s="50"/>
      <c r="F67" s="50"/>
      <c r="G67" s="50"/>
      <c r="H67" s="50"/>
      <c r="I67" s="50"/>
      <c r="J67" s="50"/>
      <c r="K67" s="50"/>
      <c r="L67" s="106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</row>
    <row r="68" spans="1:31" s="2" customFormat="1" ht="24.9" customHeight="1">
      <c r="A68" s="34"/>
      <c r="B68" s="35"/>
      <c r="C68" s="23" t="s">
        <v>106</v>
      </c>
      <c r="D68" s="36"/>
      <c r="E68" s="36"/>
      <c r="F68" s="36"/>
      <c r="G68" s="36"/>
      <c r="H68" s="36"/>
      <c r="I68" s="36"/>
      <c r="J68" s="36"/>
      <c r="K68" s="36"/>
      <c r="L68" s="106"/>
      <c r="S68" s="34"/>
      <c r="T68" s="34"/>
      <c r="U68" s="34"/>
      <c r="V68" s="34"/>
      <c r="W68" s="34"/>
      <c r="X68" s="34"/>
      <c r="Y68" s="34"/>
      <c r="Z68" s="34"/>
      <c r="AA68" s="34"/>
      <c r="AB68" s="34"/>
      <c r="AC68" s="34"/>
      <c r="AD68" s="34"/>
      <c r="AE68" s="34"/>
    </row>
    <row r="69" spans="1:31" s="2" customFormat="1" ht="6.9" customHeight="1">
      <c r="A69" s="34"/>
      <c r="B69" s="35"/>
      <c r="C69" s="36"/>
      <c r="D69" s="36"/>
      <c r="E69" s="36"/>
      <c r="F69" s="36"/>
      <c r="G69" s="36"/>
      <c r="H69" s="36"/>
      <c r="I69" s="36"/>
      <c r="J69" s="36"/>
      <c r="K69" s="36"/>
      <c r="L69" s="106"/>
      <c r="S69" s="34"/>
      <c r="T69" s="34"/>
      <c r="U69" s="34"/>
      <c r="V69" s="34"/>
      <c r="W69" s="34"/>
      <c r="X69" s="34"/>
      <c r="Y69" s="34"/>
      <c r="Z69" s="34"/>
      <c r="AA69" s="34"/>
      <c r="AB69" s="34"/>
      <c r="AC69" s="34"/>
      <c r="AD69" s="34"/>
      <c r="AE69" s="34"/>
    </row>
    <row r="70" spans="1:31" s="2" customFormat="1" ht="12" customHeight="1">
      <c r="A70" s="34"/>
      <c r="B70" s="35"/>
      <c r="C70" s="29" t="s">
        <v>16</v>
      </c>
      <c r="D70" s="36"/>
      <c r="E70" s="36"/>
      <c r="F70" s="36"/>
      <c r="G70" s="36"/>
      <c r="H70" s="36"/>
      <c r="I70" s="36"/>
      <c r="J70" s="36"/>
      <c r="K70" s="36"/>
      <c r="L70" s="106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</row>
    <row r="71" spans="1:31" s="2" customFormat="1" ht="16.5" customHeight="1">
      <c r="A71" s="34"/>
      <c r="B71" s="35"/>
      <c r="C71" s="36"/>
      <c r="D71" s="36"/>
      <c r="E71" s="289" t="str">
        <f>E7</f>
        <v>III/205 7 Hvozd - Pláně povrchová oprava</v>
      </c>
      <c r="F71" s="290"/>
      <c r="G71" s="290"/>
      <c r="H71" s="290"/>
      <c r="I71" s="36"/>
      <c r="J71" s="36"/>
      <c r="K71" s="36"/>
      <c r="L71" s="106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</row>
    <row r="72" spans="1:31" s="2" customFormat="1" ht="12" customHeight="1">
      <c r="A72" s="34"/>
      <c r="B72" s="35"/>
      <c r="C72" s="29" t="s">
        <v>88</v>
      </c>
      <c r="D72" s="36"/>
      <c r="E72" s="36"/>
      <c r="F72" s="36"/>
      <c r="G72" s="36"/>
      <c r="H72" s="36"/>
      <c r="I72" s="36"/>
      <c r="J72" s="36"/>
      <c r="K72" s="36"/>
      <c r="L72" s="106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</row>
    <row r="73" spans="1:31" s="2" customFormat="1" ht="16.5" customHeight="1">
      <c r="A73" s="34"/>
      <c r="B73" s="35"/>
      <c r="C73" s="36"/>
      <c r="D73" s="36"/>
      <c r="E73" s="261" t="str">
        <f>E9</f>
        <v>2 - Vedlejší rozpočtové náklady</v>
      </c>
      <c r="F73" s="291"/>
      <c r="G73" s="291"/>
      <c r="H73" s="291"/>
      <c r="I73" s="36"/>
      <c r="J73" s="36"/>
      <c r="K73" s="36"/>
      <c r="L73" s="106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</row>
    <row r="74" spans="1:31" s="2" customFormat="1" ht="6.9" customHeight="1">
      <c r="A74" s="34"/>
      <c r="B74" s="35"/>
      <c r="C74" s="36"/>
      <c r="D74" s="36"/>
      <c r="E74" s="36"/>
      <c r="F74" s="36"/>
      <c r="G74" s="36"/>
      <c r="H74" s="36"/>
      <c r="I74" s="36"/>
      <c r="J74" s="36"/>
      <c r="K74" s="36"/>
      <c r="L74" s="106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</row>
    <row r="75" spans="1:31" s="2" customFormat="1" ht="12" customHeight="1">
      <c r="A75" s="34"/>
      <c r="B75" s="35"/>
      <c r="C75" s="29" t="s">
        <v>21</v>
      </c>
      <c r="D75" s="36"/>
      <c r="E75" s="36"/>
      <c r="F75" s="27" t="str">
        <f>F12</f>
        <v xml:space="preserve"> </v>
      </c>
      <c r="G75" s="36"/>
      <c r="H75" s="36"/>
      <c r="I75" s="29" t="s">
        <v>23</v>
      </c>
      <c r="J75" s="59" t="str">
        <f>IF(J12="","",J12)</f>
        <v>29. 11. 2023</v>
      </c>
      <c r="K75" s="36"/>
      <c r="L75" s="106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</row>
    <row r="76" spans="1:31" s="2" customFormat="1" ht="6.9" customHeight="1">
      <c r="A76" s="34"/>
      <c r="B76" s="35"/>
      <c r="C76" s="36"/>
      <c r="D76" s="36"/>
      <c r="E76" s="36"/>
      <c r="F76" s="36"/>
      <c r="G76" s="36"/>
      <c r="H76" s="36"/>
      <c r="I76" s="36"/>
      <c r="J76" s="36"/>
      <c r="K76" s="36"/>
      <c r="L76" s="106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40.049999999999997" customHeight="1">
      <c r="A77" s="34"/>
      <c r="B77" s="35"/>
      <c r="C77" s="29" t="s">
        <v>25</v>
      </c>
      <c r="D77" s="36"/>
      <c r="E77" s="36"/>
      <c r="F77" s="27" t="str">
        <f>E15</f>
        <v xml:space="preserve"> </v>
      </c>
      <c r="G77" s="36"/>
      <c r="H77" s="36"/>
      <c r="I77" s="29" t="s">
        <v>30</v>
      </c>
      <c r="J77" s="32" t="str">
        <f>E21</f>
        <v>Ing.Bohunil Fröhlich,Záhumenní 808,337 01 Rokycany</v>
      </c>
      <c r="K77" s="36"/>
      <c r="L77" s="106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spans="1:31" s="2" customFormat="1" ht="25.65" customHeight="1">
      <c r="A78" s="34"/>
      <c r="B78" s="35"/>
      <c r="C78" s="29" t="s">
        <v>28</v>
      </c>
      <c r="D78" s="36"/>
      <c r="E78" s="36"/>
      <c r="F78" s="27" t="str">
        <f>IF(E18="","",E18)</f>
        <v>Vyplň údaj</v>
      </c>
      <c r="G78" s="36"/>
      <c r="H78" s="36"/>
      <c r="I78" s="29" t="s">
        <v>35</v>
      </c>
      <c r="J78" s="32" t="str">
        <f>E24</f>
        <v>Jiří Marek, Stýskaly 7, 330 11 Třemošná</v>
      </c>
      <c r="K78" s="36"/>
      <c r="L78" s="106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</row>
    <row r="79" spans="1:31" s="2" customFormat="1" ht="10.35" customHeight="1">
      <c r="A79" s="34"/>
      <c r="B79" s="35"/>
      <c r="C79" s="36"/>
      <c r="D79" s="36"/>
      <c r="E79" s="36"/>
      <c r="F79" s="36"/>
      <c r="G79" s="36"/>
      <c r="H79" s="36"/>
      <c r="I79" s="36"/>
      <c r="J79" s="36"/>
      <c r="K79" s="36"/>
      <c r="L79" s="106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</row>
    <row r="80" spans="1:31" s="11" customFormat="1" ht="29.25" customHeight="1">
      <c r="A80" s="146"/>
      <c r="B80" s="147"/>
      <c r="C80" s="148" t="s">
        <v>107</v>
      </c>
      <c r="D80" s="149" t="s">
        <v>59</v>
      </c>
      <c r="E80" s="149" t="s">
        <v>55</v>
      </c>
      <c r="F80" s="149" t="s">
        <v>56</v>
      </c>
      <c r="G80" s="149" t="s">
        <v>108</v>
      </c>
      <c r="H80" s="149" t="s">
        <v>109</v>
      </c>
      <c r="I80" s="149" t="s">
        <v>110</v>
      </c>
      <c r="J80" s="149" t="s">
        <v>92</v>
      </c>
      <c r="K80" s="150" t="s">
        <v>111</v>
      </c>
      <c r="L80" s="151"/>
      <c r="M80" s="68" t="s">
        <v>19</v>
      </c>
      <c r="N80" s="69" t="s">
        <v>44</v>
      </c>
      <c r="O80" s="69" t="s">
        <v>112</v>
      </c>
      <c r="P80" s="69" t="s">
        <v>113</v>
      </c>
      <c r="Q80" s="69" t="s">
        <v>114</v>
      </c>
      <c r="R80" s="69" t="s">
        <v>115</v>
      </c>
      <c r="S80" s="69" t="s">
        <v>116</v>
      </c>
      <c r="T80" s="70" t="s">
        <v>117</v>
      </c>
      <c r="U80" s="146"/>
      <c r="V80" s="146"/>
      <c r="W80" s="146"/>
      <c r="X80" s="146"/>
      <c r="Y80" s="146"/>
      <c r="Z80" s="146"/>
      <c r="AA80" s="146"/>
      <c r="AB80" s="146"/>
      <c r="AC80" s="146"/>
      <c r="AD80" s="146"/>
      <c r="AE80" s="146"/>
    </row>
    <row r="81" spans="1:65" s="2" customFormat="1" ht="22.8" customHeight="1">
      <c r="A81" s="34"/>
      <c r="B81" s="35"/>
      <c r="C81" s="75" t="s">
        <v>118</v>
      </c>
      <c r="D81" s="36"/>
      <c r="E81" s="36"/>
      <c r="F81" s="36"/>
      <c r="G81" s="36"/>
      <c r="H81" s="36"/>
      <c r="I81" s="36"/>
      <c r="J81" s="152">
        <f>BK81</f>
        <v>0</v>
      </c>
      <c r="K81" s="36"/>
      <c r="L81" s="39"/>
      <c r="M81" s="71"/>
      <c r="N81" s="153"/>
      <c r="O81" s="72"/>
      <c r="P81" s="154">
        <f>P82</f>
        <v>0</v>
      </c>
      <c r="Q81" s="72"/>
      <c r="R81" s="154">
        <f>R82</f>
        <v>0</v>
      </c>
      <c r="S81" s="72"/>
      <c r="T81" s="155">
        <f>T82</f>
        <v>0</v>
      </c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  <c r="AT81" s="17" t="s">
        <v>73</v>
      </c>
      <c r="AU81" s="17" t="s">
        <v>93</v>
      </c>
      <c r="BK81" s="156">
        <f>BK82</f>
        <v>0</v>
      </c>
    </row>
    <row r="82" spans="1:65" s="12" customFormat="1" ht="25.95" customHeight="1">
      <c r="B82" s="157"/>
      <c r="C82" s="158"/>
      <c r="D82" s="159" t="s">
        <v>73</v>
      </c>
      <c r="E82" s="160" t="s">
        <v>458</v>
      </c>
      <c r="F82" s="160" t="s">
        <v>85</v>
      </c>
      <c r="G82" s="158"/>
      <c r="H82" s="158"/>
      <c r="I82" s="161"/>
      <c r="J82" s="162">
        <f>BK82</f>
        <v>0</v>
      </c>
      <c r="K82" s="158"/>
      <c r="L82" s="163"/>
      <c r="M82" s="164"/>
      <c r="N82" s="165"/>
      <c r="O82" s="165"/>
      <c r="P82" s="166">
        <f>P83</f>
        <v>0</v>
      </c>
      <c r="Q82" s="165"/>
      <c r="R82" s="166">
        <f>R83</f>
        <v>0</v>
      </c>
      <c r="S82" s="165"/>
      <c r="T82" s="167">
        <f>T83</f>
        <v>0</v>
      </c>
      <c r="AR82" s="168" t="s">
        <v>154</v>
      </c>
      <c r="AT82" s="169" t="s">
        <v>73</v>
      </c>
      <c r="AU82" s="169" t="s">
        <v>74</v>
      </c>
      <c r="AY82" s="168" t="s">
        <v>121</v>
      </c>
      <c r="BK82" s="170">
        <f>BK83</f>
        <v>0</v>
      </c>
    </row>
    <row r="83" spans="1:65" s="12" customFormat="1" ht="22.8" customHeight="1">
      <c r="B83" s="157"/>
      <c r="C83" s="158"/>
      <c r="D83" s="159" t="s">
        <v>73</v>
      </c>
      <c r="E83" s="171" t="s">
        <v>459</v>
      </c>
      <c r="F83" s="171" t="s">
        <v>460</v>
      </c>
      <c r="G83" s="158"/>
      <c r="H83" s="158"/>
      <c r="I83" s="161"/>
      <c r="J83" s="172">
        <f>BK83</f>
        <v>0</v>
      </c>
      <c r="K83" s="158"/>
      <c r="L83" s="163"/>
      <c r="M83" s="164"/>
      <c r="N83" s="165"/>
      <c r="O83" s="165"/>
      <c r="P83" s="166">
        <f>SUM(P84:P91)</f>
        <v>0</v>
      </c>
      <c r="Q83" s="165"/>
      <c r="R83" s="166">
        <f>SUM(R84:R91)</f>
        <v>0</v>
      </c>
      <c r="S83" s="165"/>
      <c r="T83" s="167">
        <f>SUM(T84:T91)</f>
        <v>0</v>
      </c>
      <c r="AR83" s="168" t="s">
        <v>154</v>
      </c>
      <c r="AT83" s="169" t="s">
        <v>73</v>
      </c>
      <c r="AU83" s="169" t="s">
        <v>79</v>
      </c>
      <c r="AY83" s="168" t="s">
        <v>121</v>
      </c>
      <c r="BK83" s="170">
        <f>SUM(BK84:BK91)</f>
        <v>0</v>
      </c>
    </row>
    <row r="84" spans="1:65" s="2" customFormat="1" ht="16.5" customHeight="1">
      <c r="A84" s="34"/>
      <c r="B84" s="35"/>
      <c r="C84" s="173" t="s">
        <v>79</v>
      </c>
      <c r="D84" s="173" t="s">
        <v>123</v>
      </c>
      <c r="E84" s="174" t="s">
        <v>461</v>
      </c>
      <c r="F84" s="175" t="s">
        <v>462</v>
      </c>
      <c r="G84" s="176" t="s">
        <v>463</v>
      </c>
      <c r="H84" s="177">
        <v>1</v>
      </c>
      <c r="I84" s="178"/>
      <c r="J84" s="179">
        <f>ROUND(I84*H84,2)</f>
        <v>0</v>
      </c>
      <c r="K84" s="175" t="s">
        <v>127</v>
      </c>
      <c r="L84" s="39"/>
      <c r="M84" s="180" t="s">
        <v>19</v>
      </c>
      <c r="N84" s="181" t="s">
        <v>45</v>
      </c>
      <c r="O84" s="64"/>
      <c r="P84" s="182">
        <f>O84*H84</f>
        <v>0</v>
      </c>
      <c r="Q84" s="182">
        <v>0</v>
      </c>
      <c r="R84" s="182">
        <f>Q84*H84</f>
        <v>0</v>
      </c>
      <c r="S84" s="182">
        <v>0</v>
      </c>
      <c r="T84" s="183">
        <f>S84*H84</f>
        <v>0</v>
      </c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  <c r="AR84" s="184" t="s">
        <v>464</v>
      </c>
      <c r="AT84" s="184" t="s">
        <v>123</v>
      </c>
      <c r="AU84" s="184" t="s">
        <v>84</v>
      </c>
      <c r="AY84" s="17" t="s">
        <v>121</v>
      </c>
      <c r="BE84" s="185">
        <f>IF(N84="základní",J84,0)</f>
        <v>0</v>
      </c>
      <c r="BF84" s="185">
        <f>IF(N84="snížená",J84,0)</f>
        <v>0</v>
      </c>
      <c r="BG84" s="185">
        <f>IF(N84="zákl. přenesená",J84,0)</f>
        <v>0</v>
      </c>
      <c r="BH84" s="185">
        <f>IF(N84="sníž. přenesená",J84,0)</f>
        <v>0</v>
      </c>
      <c r="BI84" s="185">
        <f>IF(N84="nulová",J84,0)</f>
        <v>0</v>
      </c>
      <c r="BJ84" s="17" t="s">
        <v>79</v>
      </c>
      <c r="BK84" s="185">
        <f>ROUND(I84*H84,2)</f>
        <v>0</v>
      </c>
      <c r="BL84" s="17" t="s">
        <v>464</v>
      </c>
      <c r="BM84" s="184" t="s">
        <v>465</v>
      </c>
    </row>
    <row r="85" spans="1:65" s="2" customFormat="1" ht="10.199999999999999">
      <c r="A85" s="34"/>
      <c r="B85" s="35"/>
      <c r="C85" s="36"/>
      <c r="D85" s="186" t="s">
        <v>130</v>
      </c>
      <c r="E85" s="36"/>
      <c r="F85" s="187" t="s">
        <v>466</v>
      </c>
      <c r="G85" s="36"/>
      <c r="H85" s="36"/>
      <c r="I85" s="188"/>
      <c r="J85" s="36"/>
      <c r="K85" s="36"/>
      <c r="L85" s="39"/>
      <c r="M85" s="189"/>
      <c r="N85" s="190"/>
      <c r="O85" s="64"/>
      <c r="P85" s="64"/>
      <c r="Q85" s="64"/>
      <c r="R85" s="64"/>
      <c r="S85" s="64"/>
      <c r="T85" s="65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  <c r="AT85" s="17" t="s">
        <v>130</v>
      </c>
      <c r="AU85" s="17" t="s">
        <v>84</v>
      </c>
    </row>
    <row r="86" spans="1:65" s="2" customFormat="1" ht="16.5" customHeight="1">
      <c r="A86" s="34"/>
      <c r="B86" s="35"/>
      <c r="C86" s="173" t="s">
        <v>84</v>
      </c>
      <c r="D86" s="173" t="s">
        <v>123</v>
      </c>
      <c r="E86" s="174" t="s">
        <v>467</v>
      </c>
      <c r="F86" s="175" t="s">
        <v>468</v>
      </c>
      <c r="G86" s="176" t="s">
        <v>463</v>
      </c>
      <c r="H86" s="177">
        <v>1</v>
      </c>
      <c r="I86" s="178"/>
      <c r="J86" s="179">
        <f>ROUND(I86*H86,2)</f>
        <v>0</v>
      </c>
      <c r="K86" s="175" t="s">
        <v>127</v>
      </c>
      <c r="L86" s="39"/>
      <c r="M86" s="180" t="s">
        <v>19</v>
      </c>
      <c r="N86" s="181" t="s">
        <v>45</v>
      </c>
      <c r="O86" s="64"/>
      <c r="P86" s="182">
        <f>O86*H86</f>
        <v>0</v>
      </c>
      <c r="Q86" s="182">
        <v>0</v>
      </c>
      <c r="R86" s="182">
        <f>Q86*H86</f>
        <v>0</v>
      </c>
      <c r="S86" s="182">
        <v>0</v>
      </c>
      <c r="T86" s="183">
        <f>S86*H86</f>
        <v>0</v>
      </c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R86" s="184" t="s">
        <v>464</v>
      </c>
      <c r="AT86" s="184" t="s">
        <v>123</v>
      </c>
      <c r="AU86" s="184" t="s">
        <v>84</v>
      </c>
      <c r="AY86" s="17" t="s">
        <v>121</v>
      </c>
      <c r="BE86" s="185">
        <f>IF(N86="základní",J86,0)</f>
        <v>0</v>
      </c>
      <c r="BF86" s="185">
        <f>IF(N86="snížená",J86,0)</f>
        <v>0</v>
      </c>
      <c r="BG86" s="185">
        <f>IF(N86="zákl. přenesená",J86,0)</f>
        <v>0</v>
      </c>
      <c r="BH86" s="185">
        <f>IF(N86="sníž. přenesená",J86,0)</f>
        <v>0</v>
      </c>
      <c r="BI86" s="185">
        <f>IF(N86="nulová",J86,0)</f>
        <v>0</v>
      </c>
      <c r="BJ86" s="17" t="s">
        <v>79</v>
      </c>
      <c r="BK86" s="185">
        <f>ROUND(I86*H86,2)</f>
        <v>0</v>
      </c>
      <c r="BL86" s="17" t="s">
        <v>464</v>
      </c>
      <c r="BM86" s="184" t="s">
        <v>469</v>
      </c>
    </row>
    <row r="87" spans="1:65" s="2" customFormat="1" ht="10.199999999999999">
      <c r="A87" s="34"/>
      <c r="B87" s="35"/>
      <c r="C87" s="36"/>
      <c r="D87" s="186" t="s">
        <v>130</v>
      </c>
      <c r="E87" s="36"/>
      <c r="F87" s="187" t="s">
        <v>470</v>
      </c>
      <c r="G87" s="36"/>
      <c r="H87" s="36"/>
      <c r="I87" s="188"/>
      <c r="J87" s="36"/>
      <c r="K87" s="36"/>
      <c r="L87" s="39"/>
      <c r="M87" s="189"/>
      <c r="N87" s="190"/>
      <c r="O87" s="64"/>
      <c r="P87" s="64"/>
      <c r="Q87" s="64"/>
      <c r="R87" s="64"/>
      <c r="S87" s="64"/>
      <c r="T87" s="65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T87" s="17" t="s">
        <v>130</v>
      </c>
      <c r="AU87" s="17" t="s">
        <v>84</v>
      </c>
    </row>
    <row r="88" spans="1:65" s="2" customFormat="1" ht="16.5" customHeight="1">
      <c r="A88" s="34"/>
      <c r="B88" s="35"/>
      <c r="C88" s="173" t="s">
        <v>142</v>
      </c>
      <c r="D88" s="173" t="s">
        <v>123</v>
      </c>
      <c r="E88" s="174" t="s">
        <v>471</v>
      </c>
      <c r="F88" s="175" t="s">
        <v>472</v>
      </c>
      <c r="G88" s="176" t="s">
        <v>463</v>
      </c>
      <c r="H88" s="177">
        <v>1</v>
      </c>
      <c r="I88" s="178"/>
      <c r="J88" s="179">
        <f>ROUND(I88*H88,2)</f>
        <v>0</v>
      </c>
      <c r="K88" s="175" t="s">
        <v>127</v>
      </c>
      <c r="L88" s="39"/>
      <c r="M88" s="180" t="s">
        <v>19</v>
      </c>
      <c r="N88" s="181" t="s">
        <v>45</v>
      </c>
      <c r="O88" s="64"/>
      <c r="P88" s="182">
        <f>O88*H88</f>
        <v>0</v>
      </c>
      <c r="Q88" s="182">
        <v>0</v>
      </c>
      <c r="R88" s="182">
        <f>Q88*H88</f>
        <v>0</v>
      </c>
      <c r="S88" s="182">
        <v>0</v>
      </c>
      <c r="T88" s="183">
        <f>S88*H88</f>
        <v>0</v>
      </c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R88" s="184" t="s">
        <v>464</v>
      </c>
      <c r="AT88" s="184" t="s">
        <v>123</v>
      </c>
      <c r="AU88" s="184" t="s">
        <v>84</v>
      </c>
      <c r="AY88" s="17" t="s">
        <v>121</v>
      </c>
      <c r="BE88" s="185">
        <f>IF(N88="základní",J88,0)</f>
        <v>0</v>
      </c>
      <c r="BF88" s="185">
        <f>IF(N88="snížená",J88,0)</f>
        <v>0</v>
      </c>
      <c r="BG88" s="185">
        <f>IF(N88="zákl. přenesená",J88,0)</f>
        <v>0</v>
      </c>
      <c r="BH88" s="185">
        <f>IF(N88="sníž. přenesená",J88,0)</f>
        <v>0</v>
      </c>
      <c r="BI88" s="185">
        <f>IF(N88="nulová",J88,0)</f>
        <v>0</v>
      </c>
      <c r="BJ88" s="17" t="s">
        <v>79</v>
      </c>
      <c r="BK88" s="185">
        <f>ROUND(I88*H88,2)</f>
        <v>0</v>
      </c>
      <c r="BL88" s="17" t="s">
        <v>464</v>
      </c>
      <c r="BM88" s="184" t="s">
        <v>473</v>
      </c>
    </row>
    <row r="89" spans="1:65" s="2" customFormat="1" ht="10.199999999999999">
      <c r="A89" s="34"/>
      <c r="B89" s="35"/>
      <c r="C89" s="36"/>
      <c r="D89" s="186" t="s">
        <v>130</v>
      </c>
      <c r="E89" s="36"/>
      <c r="F89" s="187" t="s">
        <v>474</v>
      </c>
      <c r="G89" s="36"/>
      <c r="H89" s="36"/>
      <c r="I89" s="188"/>
      <c r="J89" s="36"/>
      <c r="K89" s="36"/>
      <c r="L89" s="39"/>
      <c r="M89" s="189"/>
      <c r="N89" s="190"/>
      <c r="O89" s="64"/>
      <c r="P89" s="64"/>
      <c r="Q89" s="64"/>
      <c r="R89" s="64"/>
      <c r="S89" s="64"/>
      <c r="T89" s="65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T89" s="17" t="s">
        <v>130</v>
      </c>
      <c r="AU89" s="17" t="s">
        <v>84</v>
      </c>
    </row>
    <row r="90" spans="1:65" s="2" customFormat="1" ht="16.5" customHeight="1">
      <c r="A90" s="34"/>
      <c r="B90" s="35"/>
      <c r="C90" s="173" t="s">
        <v>128</v>
      </c>
      <c r="D90" s="173" t="s">
        <v>123</v>
      </c>
      <c r="E90" s="174" t="s">
        <v>475</v>
      </c>
      <c r="F90" s="175" t="s">
        <v>476</v>
      </c>
      <c r="G90" s="176" t="s">
        <v>463</v>
      </c>
      <c r="H90" s="177">
        <v>1</v>
      </c>
      <c r="I90" s="178"/>
      <c r="J90" s="179">
        <f>ROUND(I90*H90,2)</f>
        <v>0</v>
      </c>
      <c r="K90" s="175" t="s">
        <v>127</v>
      </c>
      <c r="L90" s="39"/>
      <c r="M90" s="180" t="s">
        <v>19</v>
      </c>
      <c r="N90" s="181" t="s">
        <v>45</v>
      </c>
      <c r="O90" s="64"/>
      <c r="P90" s="182">
        <f>O90*H90</f>
        <v>0</v>
      </c>
      <c r="Q90" s="182">
        <v>0</v>
      </c>
      <c r="R90" s="182">
        <f>Q90*H90</f>
        <v>0</v>
      </c>
      <c r="S90" s="182">
        <v>0</v>
      </c>
      <c r="T90" s="183">
        <f>S90*H90</f>
        <v>0</v>
      </c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R90" s="184" t="s">
        <v>464</v>
      </c>
      <c r="AT90" s="184" t="s">
        <v>123</v>
      </c>
      <c r="AU90" s="184" t="s">
        <v>84</v>
      </c>
      <c r="AY90" s="17" t="s">
        <v>121</v>
      </c>
      <c r="BE90" s="185">
        <f>IF(N90="základní",J90,0)</f>
        <v>0</v>
      </c>
      <c r="BF90" s="185">
        <f>IF(N90="snížená",J90,0)</f>
        <v>0</v>
      </c>
      <c r="BG90" s="185">
        <f>IF(N90="zákl. přenesená",J90,0)</f>
        <v>0</v>
      </c>
      <c r="BH90" s="185">
        <f>IF(N90="sníž. přenesená",J90,0)</f>
        <v>0</v>
      </c>
      <c r="BI90" s="185">
        <f>IF(N90="nulová",J90,0)</f>
        <v>0</v>
      </c>
      <c r="BJ90" s="17" t="s">
        <v>79</v>
      </c>
      <c r="BK90" s="185">
        <f>ROUND(I90*H90,2)</f>
        <v>0</v>
      </c>
      <c r="BL90" s="17" t="s">
        <v>464</v>
      </c>
      <c r="BM90" s="184" t="s">
        <v>477</v>
      </c>
    </row>
    <row r="91" spans="1:65" s="2" customFormat="1" ht="10.199999999999999">
      <c r="A91" s="34"/>
      <c r="B91" s="35"/>
      <c r="C91" s="36"/>
      <c r="D91" s="186" t="s">
        <v>130</v>
      </c>
      <c r="E91" s="36"/>
      <c r="F91" s="187" t="s">
        <v>478</v>
      </c>
      <c r="G91" s="36"/>
      <c r="H91" s="36"/>
      <c r="I91" s="188"/>
      <c r="J91" s="36"/>
      <c r="K91" s="36"/>
      <c r="L91" s="39"/>
      <c r="M91" s="238"/>
      <c r="N91" s="239"/>
      <c r="O91" s="240"/>
      <c r="P91" s="240"/>
      <c r="Q91" s="240"/>
      <c r="R91" s="240"/>
      <c r="S91" s="240"/>
      <c r="T91" s="241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T91" s="17" t="s">
        <v>130</v>
      </c>
      <c r="AU91" s="17" t="s">
        <v>84</v>
      </c>
    </row>
    <row r="92" spans="1:65" s="2" customFormat="1" ht="6.9" customHeight="1">
      <c r="A92" s="34"/>
      <c r="B92" s="47"/>
      <c r="C92" s="48"/>
      <c r="D92" s="48"/>
      <c r="E92" s="48"/>
      <c r="F92" s="48"/>
      <c r="G92" s="48"/>
      <c r="H92" s="48"/>
      <c r="I92" s="48"/>
      <c r="J92" s="48"/>
      <c r="K92" s="48"/>
      <c r="L92" s="39"/>
      <c r="M92" s="34"/>
      <c r="O92" s="34"/>
      <c r="P92" s="34"/>
      <c r="Q92" s="34"/>
      <c r="R92" s="34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</sheetData>
  <sheetProtection algorithmName="SHA-512" hashValue="TPWisiX3zq8lXJIg596p9g/6ZVtySDZRifZJeZI+J1mGs6E8gByXnx7TTtwiulI+RUh5ahgNsmFRLY+3hi7wbg==" saltValue="5837HwbG6RNmj8OjCM8zvCHe1joiwlRkZQ7WcZsmCJuYzoQb5ue69Jx3e6LnroS0HJLHuf9yVwzgQBhEJVAOGw==" spinCount="100000" sheet="1" objects="1" scenarios="1" formatColumns="0" formatRows="0" autoFilter="0"/>
  <autoFilter ref="C80:K91"/>
  <mergeCells count="9">
    <mergeCell ref="E50:H50"/>
    <mergeCell ref="E71:H71"/>
    <mergeCell ref="E73:H73"/>
    <mergeCell ref="L2:V2"/>
    <mergeCell ref="E7:H7"/>
    <mergeCell ref="E9:H9"/>
    <mergeCell ref="E18:H18"/>
    <mergeCell ref="E27:H27"/>
    <mergeCell ref="E48:H48"/>
  </mergeCells>
  <hyperlinks>
    <hyperlink ref="F85" r:id="rId1"/>
    <hyperlink ref="F87" r:id="rId2"/>
    <hyperlink ref="F89" r:id="rId3"/>
    <hyperlink ref="F91" r:id="rId4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HeadingPairs>
  <TitlesOfParts>
    <vt:vector size="9" baseType="lpstr">
      <vt:lpstr>Rekapitulace stavby</vt:lpstr>
      <vt:lpstr>1 - SO 110 Komunikace</vt:lpstr>
      <vt:lpstr>2 - Vedlejší rozpočtové n...</vt:lpstr>
      <vt:lpstr>'1 - SO 110 Komunikace'!Print_Area</vt:lpstr>
      <vt:lpstr>'2 - Vedlejší rozpočtové n...'!Print_Area</vt:lpstr>
      <vt:lpstr>'Rekapitulace stavby'!Print_Area</vt:lpstr>
      <vt:lpstr>'1 - SO 110 Komunikace'!Print_Titles</vt:lpstr>
      <vt:lpstr>'2 - Vedlejší rozpočtové n...'!Print_Titles</vt:lpstr>
      <vt:lpstr>'Rekapitulace stavby'!Print_Titles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LAPTOP-1HLEIMOC\marek</dc:creator>
  <cp:lastModifiedBy>marek</cp:lastModifiedBy>
  <dcterms:created xsi:type="dcterms:W3CDTF">2023-12-07T10:07:04Z</dcterms:created>
  <dcterms:modified xsi:type="dcterms:W3CDTF">2023-12-07T10:09:24Z</dcterms:modified>
</cp:coreProperties>
</file>