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ttmac-my.sharepoint.com/personal/daniel_sestak_mottmac_com/Documents/396136 Dopravci Plzen/08 Linka P3 Domazlice/Financni model/"/>
    </mc:Choice>
  </mc:AlternateContent>
  <xr:revisionPtr revIDLastSave="12" documentId="8_{B2997E91-7922-4248-916A-49EE12980518}" xr6:coauthVersionLast="47" xr6:coauthVersionMax="47" xr10:uidLastSave="{40D8D417-A027-45A3-ADBB-86F14841E45B}"/>
  <bookViews>
    <workbookView xWindow="2205" yWindow="2205" windowWidth="21600" windowHeight="11385" tabRatio="790" xr2:uid="{00000000-000D-0000-FFFF-FFFF00000000}"/>
  </bookViews>
  <sheets>
    <sheet name="Legenda" sheetId="42" r:id="rId1"/>
    <sheet name="Provoz výchozí" sheetId="68" r:id="rId2"/>
    <sheet name="Model výchozí (MV)" sheetId="47" r:id="rId3"/>
    <sheet name="MV Zaokrouhlený" sheetId="1" r:id="rId4"/>
    <sheet name="Index" sheetId="35" r:id="rId5"/>
    <sheet name="Doplněk" sheetId="20" r:id="rId6"/>
    <sheet name="Model aktualizovaný (MA)" sheetId="23" r:id="rId7"/>
    <sheet name="MA Výkon" sheetId="24" r:id="rId8"/>
    <sheet name="MA Vozidlo" sheetId="56" r:id="rId9"/>
    <sheet name="MA Fixní" sheetId="57" r:id="rId10"/>
    <sheet name="Objednávka" sheetId="14" r:id="rId11"/>
    <sheet name="Model objednávkový (MO)" sheetId="30" r:id="rId12"/>
    <sheet name="MO Výkon" sheetId="41" r:id="rId13"/>
    <sheet name="MO Vozidlo" sheetId="29" r:id="rId14"/>
    <sheet name="Záloha" sheetId="71" r:id="rId15"/>
    <sheet name="Skutečnost" sheetId="31" r:id="rId16"/>
    <sheet name="Cena" sheetId="70" r:id="rId17"/>
    <sheet name="Kompenzace" sheetId="6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30" l="1"/>
  <c r="M24" i="69"/>
  <c r="E18" i="23" l="1"/>
  <c r="F18" i="23"/>
  <c r="G18" i="23"/>
  <c r="H18" i="23"/>
  <c r="I18" i="23"/>
  <c r="J18" i="23"/>
  <c r="K18" i="23"/>
  <c r="L18" i="23"/>
  <c r="M18" i="23"/>
  <c r="N18" i="23"/>
  <c r="E19" i="23"/>
  <c r="F19" i="23"/>
  <c r="G19" i="23"/>
  <c r="H19" i="23"/>
  <c r="I19" i="23"/>
  <c r="J19" i="23"/>
  <c r="K19" i="23"/>
  <c r="L19" i="23"/>
  <c r="M19" i="23"/>
  <c r="N19" i="23"/>
  <c r="D30" i="69"/>
  <c r="M30" i="69"/>
  <c r="L20" i="69"/>
  <c r="K20" i="69"/>
  <c r="C20" i="69"/>
  <c r="M15" i="69"/>
  <c r="M20" i="69" s="1"/>
  <c r="L15" i="69"/>
  <c r="L30" i="69" s="1"/>
  <c r="K15" i="69"/>
  <c r="K30" i="69" s="1"/>
  <c r="J15" i="69"/>
  <c r="J20" i="69" s="1"/>
  <c r="I15" i="69"/>
  <c r="I30" i="69" s="1"/>
  <c r="H15" i="69"/>
  <c r="H30" i="69" s="1"/>
  <c r="G15" i="69"/>
  <c r="G20" i="69" s="1"/>
  <c r="F15" i="69"/>
  <c r="F20" i="69" s="1"/>
  <c r="E15" i="69"/>
  <c r="E20" i="69" s="1"/>
  <c r="D15" i="69"/>
  <c r="D20" i="69" s="1"/>
  <c r="C15" i="69"/>
  <c r="H20" i="69" l="1"/>
  <c r="J30" i="69"/>
  <c r="I20" i="69"/>
  <c r="E30" i="69"/>
  <c r="F30" i="69"/>
  <c r="G30" i="69"/>
  <c r="C8" i="14" l="1"/>
  <c r="C95" i="14" s="1"/>
  <c r="C96" i="14" s="1"/>
  <c r="P21" i="20"/>
  <c r="O21" i="20"/>
  <c r="P15" i="20"/>
  <c r="O15" i="20"/>
  <c r="P12" i="20"/>
  <c r="O12" i="20"/>
  <c r="P8" i="20"/>
  <c r="O8" i="20"/>
  <c r="R21" i="1"/>
  <c r="R21" i="23" s="1"/>
  <c r="Q21" i="1"/>
  <c r="Q21" i="20" s="1"/>
  <c r="N21" i="1"/>
  <c r="N21" i="23" s="1"/>
  <c r="M21" i="1"/>
  <c r="M21" i="23" s="1"/>
  <c r="L21" i="1"/>
  <c r="L21" i="23" s="1"/>
  <c r="K21" i="1"/>
  <c r="K21" i="23" s="1"/>
  <c r="J21" i="1"/>
  <c r="J21" i="23" s="1"/>
  <c r="I21" i="1"/>
  <c r="I21" i="23" s="1"/>
  <c r="H21" i="1"/>
  <c r="H21" i="23" s="1"/>
  <c r="G21" i="1"/>
  <c r="G21" i="23" s="1"/>
  <c r="F21" i="1"/>
  <c r="F21" i="23" s="1"/>
  <c r="E21" i="1"/>
  <c r="E21" i="23" s="1"/>
  <c r="N15" i="1"/>
  <c r="N15" i="23" s="1"/>
  <c r="M15" i="1"/>
  <c r="M15" i="23" s="1"/>
  <c r="L15" i="1"/>
  <c r="L15" i="23" s="1"/>
  <c r="K15" i="1"/>
  <c r="K15" i="23" s="1"/>
  <c r="J15" i="1"/>
  <c r="J15" i="23" s="1"/>
  <c r="I15" i="1"/>
  <c r="I15" i="23" s="1"/>
  <c r="H15" i="1"/>
  <c r="H15" i="23" s="1"/>
  <c r="G15" i="1"/>
  <c r="G15" i="23" s="1"/>
  <c r="F15" i="1"/>
  <c r="F15" i="23" s="1"/>
  <c r="E15" i="1"/>
  <c r="E15" i="23" s="1"/>
  <c r="R12" i="1"/>
  <c r="R12" i="20" s="1"/>
  <c r="Q12" i="1"/>
  <c r="Q12" i="20" s="1"/>
  <c r="N12" i="1"/>
  <c r="N12" i="23" s="1"/>
  <c r="M12" i="1"/>
  <c r="M12" i="23" s="1"/>
  <c r="L12" i="1"/>
  <c r="L12" i="23" s="1"/>
  <c r="K12" i="1"/>
  <c r="K12" i="23" s="1"/>
  <c r="J12" i="1"/>
  <c r="J12" i="23" s="1"/>
  <c r="I12" i="1"/>
  <c r="I12" i="23" s="1"/>
  <c r="H12" i="1"/>
  <c r="H12" i="23" s="1"/>
  <c r="G12" i="1"/>
  <c r="G12" i="23" s="1"/>
  <c r="F12" i="1"/>
  <c r="F12" i="23" s="1"/>
  <c r="E12" i="1"/>
  <c r="E12" i="23" s="1"/>
  <c r="R8" i="1"/>
  <c r="R8" i="20" s="1"/>
  <c r="Q8" i="1"/>
  <c r="Q8" i="23" s="1"/>
  <c r="N8" i="1"/>
  <c r="N8" i="23" s="1"/>
  <c r="M8" i="1"/>
  <c r="M8" i="23" s="1"/>
  <c r="L8" i="1"/>
  <c r="L8" i="23" s="1"/>
  <c r="K8" i="1"/>
  <c r="K8" i="23" s="1"/>
  <c r="J8" i="1"/>
  <c r="J8" i="23" s="1"/>
  <c r="I8" i="1"/>
  <c r="I8" i="23" s="1"/>
  <c r="H8" i="1"/>
  <c r="H8" i="23" s="1"/>
  <c r="G8" i="1"/>
  <c r="G8" i="23" s="1"/>
  <c r="F8" i="1"/>
  <c r="F8" i="23" s="1"/>
  <c r="E8" i="1"/>
  <c r="E8" i="23" s="1"/>
  <c r="Q8" i="20" l="1"/>
  <c r="Q12" i="23"/>
  <c r="R12" i="23"/>
  <c r="R8" i="23"/>
  <c r="L12" i="24"/>
  <c r="R21" i="20"/>
  <c r="Q21" i="23"/>
  <c r="J21" i="24" s="1"/>
  <c r="S21" i="1"/>
  <c r="J12" i="56"/>
  <c r="J12" i="24"/>
  <c r="H21" i="56"/>
  <c r="K12" i="56"/>
  <c r="K12" i="24"/>
  <c r="J21" i="56"/>
  <c r="F8" i="56"/>
  <c r="F8" i="29" s="1"/>
  <c r="F8" i="24"/>
  <c r="M12" i="56"/>
  <c r="M12" i="24"/>
  <c r="G21" i="56"/>
  <c r="L8" i="56"/>
  <c r="L8" i="29" s="1"/>
  <c r="L8" i="24"/>
  <c r="N8" i="56"/>
  <c r="N8" i="29" s="1"/>
  <c r="N8" i="24"/>
  <c r="L21" i="56"/>
  <c r="I12" i="56"/>
  <c r="I12" i="24"/>
  <c r="M21" i="56"/>
  <c r="J8" i="56"/>
  <c r="J8" i="29" s="1"/>
  <c r="J8" i="24"/>
  <c r="K8" i="56"/>
  <c r="K8" i="29" s="1"/>
  <c r="K8" i="24"/>
  <c r="H8" i="56"/>
  <c r="H8" i="29" s="1"/>
  <c r="H8" i="24"/>
  <c r="G12" i="56"/>
  <c r="G12" i="24"/>
  <c r="I8" i="56"/>
  <c r="I8" i="29" s="1"/>
  <c r="I8" i="24"/>
  <c r="H12" i="56"/>
  <c r="H12" i="24"/>
  <c r="F21" i="56"/>
  <c r="N21" i="56"/>
  <c r="I21" i="56"/>
  <c r="P21" i="23"/>
  <c r="F12" i="24"/>
  <c r="N12" i="24"/>
  <c r="F12" i="56"/>
  <c r="N12" i="56"/>
  <c r="L12" i="56"/>
  <c r="P21" i="1"/>
  <c r="M8" i="24"/>
  <c r="M8" i="56"/>
  <c r="M8" i="29" s="1"/>
  <c r="K21" i="56"/>
  <c r="G8" i="24"/>
  <c r="G8" i="56"/>
  <c r="G8" i="29" s="1"/>
  <c r="O21" i="23"/>
  <c r="E21" i="56"/>
  <c r="P15" i="23"/>
  <c r="E12" i="56"/>
  <c r="E12" i="24"/>
  <c r="E8" i="56"/>
  <c r="E8" i="29" s="1"/>
  <c r="E8" i="24"/>
  <c r="P8" i="23"/>
  <c r="P12" i="23"/>
  <c r="O15" i="23"/>
  <c r="O12" i="23"/>
  <c r="O8" i="23"/>
  <c r="S12" i="1"/>
  <c r="P15" i="1"/>
  <c r="O21" i="1"/>
  <c r="O8" i="1"/>
  <c r="S8" i="1"/>
  <c r="P12" i="1"/>
  <c r="O15" i="1"/>
  <c r="O12" i="1"/>
  <c r="P8" i="1"/>
  <c r="O8" i="29" l="1"/>
  <c r="M21" i="24"/>
  <c r="I21" i="24"/>
  <c r="L21" i="24"/>
  <c r="G21" i="24"/>
  <c r="K21" i="24"/>
  <c r="N21" i="24"/>
  <c r="S12" i="20"/>
  <c r="S12" i="23"/>
  <c r="E21" i="24"/>
  <c r="F21" i="24"/>
  <c r="S8" i="20"/>
  <c r="S8" i="23"/>
  <c r="P12" i="24"/>
  <c r="S21" i="20"/>
  <c r="S21" i="23"/>
  <c r="H21" i="24"/>
  <c r="P12" i="56"/>
  <c r="P8" i="24"/>
  <c r="O21" i="56"/>
  <c r="P21" i="56"/>
  <c r="O12" i="56"/>
  <c r="O12" i="24"/>
  <c r="O8" i="24"/>
  <c r="S21" i="47"/>
  <c r="P21" i="47"/>
  <c r="O21" i="47"/>
  <c r="S12" i="47"/>
  <c r="R15" i="47"/>
  <c r="R15" i="1" s="1"/>
  <c r="Q15" i="47"/>
  <c r="Q15" i="1" s="1"/>
  <c r="P15" i="47"/>
  <c r="O15" i="47"/>
  <c r="P12" i="47"/>
  <c r="O12" i="47"/>
  <c r="S8" i="47"/>
  <c r="P8" i="47"/>
  <c r="O8" i="47"/>
  <c r="L8" i="68"/>
  <c r="L8" i="14" s="1"/>
  <c r="L95" i="14" s="1"/>
  <c r="L96" i="14" s="1"/>
  <c r="K8" i="68"/>
  <c r="K8" i="14" s="1"/>
  <c r="K95" i="14" s="1"/>
  <c r="K96" i="14" s="1"/>
  <c r="J8" i="68"/>
  <c r="J8" i="14" s="1"/>
  <c r="J95" i="14" s="1"/>
  <c r="J96" i="14" s="1"/>
  <c r="I8" i="68"/>
  <c r="I8" i="14" s="1"/>
  <c r="I95" i="14" s="1"/>
  <c r="I96" i="14" s="1"/>
  <c r="H8" i="68"/>
  <c r="H8" i="14" s="1"/>
  <c r="H95" i="14" s="1"/>
  <c r="H96" i="14" s="1"/>
  <c r="G8" i="68"/>
  <c r="G8" i="14" s="1"/>
  <c r="G95" i="14" s="1"/>
  <c r="G96" i="14" s="1"/>
  <c r="F8" i="68"/>
  <c r="F8" i="14" s="1"/>
  <c r="F95" i="14" s="1"/>
  <c r="F96" i="14" s="1"/>
  <c r="E8" i="68"/>
  <c r="E8" i="14" s="1"/>
  <c r="E95" i="14" s="1"/>
  <c r="E96" i="14" s="1"/>
  <c r="D8" i="68"/>
  <c r="D8" i="14" s="1"/>
  <c r="D95" i="14" s="1"/>
  <c r="D96" i="14" s="1"/>
  <c r="P8" i="56" l="1"/>
  <c r="P8" i="29"/>
  <c r="O8" i="56"/>
  <c r="M12" i="57"/>
  <c r="I12" i="57"/>
  <c r="E12" i="57"/>
  <c r="J12" i="57"/>
  <c r="K12" i="57"/>
  <c r="F12" i="57"/>
  <c r="G12" i="57"/>
  <c r="H12" i="57"/>
  <c r="N12" i="57"/>
  <c r="L12" i="57"/>
  <c r="P21" i="24"/>
  <c r="R15" i="23"/>
  <c r="R15" i="20"/>
  <c r="G8" i="57"/>
  <c r="N8" i="57"/>
  <c r="E8" i="57"/>
  <c r="M8" i="57"/>
  <c r="H8" i="57"/>
  <c r="F8" i="57"/>
  <c r="K8" i="57"/>
  <c r="L8" i="57"/>
  <c r="J8" i="57"/>
  <c r="I8" i="57"/>
  <c r="Q15" i="23"/>
  <c r="Q15" i="20"/>
  <c r="S15" i="1"/>
  <c r="O21" i="24"/>
  <c r="K21" i="57"/>
  <c r="H21" i="57"/>
  <c r="G21" i="57"/>
  <c r="F21" i="57"/>
  <c r="E21" i="57"/>
  <c r="N21" i="57"/>
  <c r="M21" i="57"/>
  <c r="I21" i="57"/>
  <c r="L21" i="57"/>
  <c r="J21" i="57"/>
  <c r="S15" i="47"/>
  <c r="L84" i="31"/>
  <c r="K84" i="31"/>
  <c r="J84" i="31"/>
  <c r="I84" i="31"/>
  <c r="H84" i="31"/>
  <c r="G84" i="31"/>
  <c r="F84" i="31"/>
  <c r="E84" i="31"/>
  <c r="D84" i="31"/>
  <c r="L67" i="31"/>
  <c r="K67" i="31"/>
  <c r="J67" i="31"/>
  <c r="I67" i="31"/>
  <c r="H67" i="31"/>
  <c r="G67" i="31"/>
  <c r="F67" i="31"/>
  <c r="E67" i="31"/>
  <c r="D67" i="31"/>
  <c r="L50" i="31"/>
  <c r="K50" i="31"/>
  <c r="J50" i="31"/>
  <c r="I50" i="31"/>
  <c r="H50" i="31"/>
  <c r="G50" i="31"/>
  <c r="F50" i="31"/>
  <c r="E50" i="31"/>
  <c r="D50" i="31"/>
  <c r="L33" i="31"/>
  <c r="K33" i="31"/>
  <c r="J33" i="31"/>
  <c r="I33" i="31"/>
  <c r="H33" i="31"/>
  <c r="G33" i="31"/>
  <c r="F33" i="31"/>
  <c r="E33" i="31"/>
  <c r="D33" i="31"/>
  <c r="L15" i="31"/>
  <c r="L100" i="31" s="1"/>
  <c r="K15" i="31"/>
  <c r="K100" i="31" s="1"/>
  <c r="J15" i="31"/>
  <c r="J100" i="31" s="1"/>
  <c r="I15" i="31"/>
  <c r="I100" i="31" s="1"/>
  <c r="H15" i="31"/>
  <c r="H100" i="31" s="1"/>
  <c r="G15" i="31"/>
  <c r="G100" i="31" s="1"/>
  <c r="F15" i="31"/>
  <c r="F100" i="31" s="1"/>
  <c r="E15" i="31"/>
  <c r="E100" i="31" s="1"/>
  <c r="D15" i="31"/>
  <c r="D100" i="31" s="1"/>
  <c r="C15" i="31"/>
  <c r="C100" i="31" s="1"/>
  <c r="L14" i="31"/>
  <c r="L99" i="31" s="1"/>
  <c r="K14" i="31"/>
  <c r="K99" i="31" s="1"/>
  <c r="J14" i="31"/>
  <c r="J99" i="31" s="1"/>
  <c r="I14" i="31"/>
  <c r="I99" i="31" s="1"/>
  <c r="H14" i="31"/>
  <c r="H99" i="31" s="1"/>
  <c r="G14" i="31"/>
  <c r="G99" i="31" s="1"/>
  <c r="F14" i="31"/>
  <c r="F99" i="31" s="1"/>
  <c r="E14" i="31"/>
  <c r="E99" i="31" s="1"/>
  <c r="D14" i="31"/>
  <c r="D99" i="31" s="1"/>
  <c r="C14" i="31"/>
  <c r="C99" i="31" s="1"/>
  <c r="L13" i="31"/>
  <c r="L98" i="31" s="1"/>
  <c r="K13" i="31"/>
  <c r="K98" i="31" s="1"/>
  <c r="J13" i="31"/>
  <c r="J98" i="31" s="1"/>
  <c r="I13" i="31"/>
  <c r="I98" i="31" s="1"/>
  <c r="H13" i="31"/>
  <c r="H98" i="31" s="1"/>
  <c r="G13" i="31"/>
  <c r="G98" i="31" s="1"/>
  <c r="F13" i="31"/>
  <c r="F98" i="31" s="1"/>
  <c r="E13" i="31"/>
  <c r="E98" i="31" s="1"/>
  <c r="D13" i="31"/>
  <c r="D98" i="31" s="1"/>
  <c r="C13" i="31"/>
  <c r="C98" i="31" s="1"/>
  <c r="L12" i="31"/>
  <c r="L97" i="31" s="1"/>
  <c r="K12" i="31"/>
  <c r="K97" i="31" s="1"/>
  <c r="J12" i="31"/>
  <c r="J97" i="31" s="1"/>
  <c r="I12" i="31"/>
  <c r="I97" i="31" s="1"/>
  <c r="H12" i="31"/>
  <c r="H97" i="31" s="1"/>
  <c r="G12" i="31"/>
  <c r="G97" i="31" s="1"/>
  <c r="F12" i="31"/>
  <c r="F97" i="31" s="1"/>
  <c r="E12" i="31"/>
  <c r="E97" i="31" s="1"/>
  <c r="D12" i="31"/>
  <c r="D97" i="31" s="1"/>
  <c r="C12" i="31"/>
  <c r="C97" i="31" s="1"/>
  <c r="L11" i="31"/>
  <c r="L96" i="31" s="1"/>
  <c r="K11" i="31"/>
  <c r="K96" i="31" s="1"/>
  <c r="J11" i="31"/>
  <c r="J96" i="31" s="1"/>
  <c r="I11" i="31"/>
  <c r="I96" i="31" s="1"/>
  <c r="H11" i="31"/>
  <c r="H96" i="31" s="1"/>
  <c r="G11" i="31"/>
  <c r="G96" i="31" s="1"/>
  <c r="F11" i="31"/>
  <c r="F96" i="31" s="1"/>
  <c r="E11" i="31"/>
  <c r="E96" i="31" s="1"/>
  <c r="D11" i="31"/>
  <c r="D96" i="31" s="1"/>
  <c r="C11" i="31"/>
  <c r="C96" i="31" s="1"/>
  <c r="L10" i="31"/>
  <c r="L95" i="31" s="1"/>
  <c r="K10" i="31"/>
  <c r="K95" i="31" s="1"/>
  <c r="J10" i="31"/>
  <c r="J95" i="31" s="1"/>
  <c r="I10" i="31"/>
  <c r="I95" i="31" s="1"/>
  <c r="H10" i="31"/>
  <c r="H95" i="31" s="1"/>
  <c r="G10" i="31"/>
  <c r="G95" i="31" s="1"/>
  <c r="F10" i="31"/>
  <c r="F95" i="31" s="1"/>
  <c r="E10" i="31"/>
  <c r="E95" i="31" s="1"/>
  <c r="D10" i="31"/>
  <c r="D95" i="31" s="1"/>
  <c r="C10" i="31"/>
  <c r="C95" i="31" s="1"/>
  <c r="L9" i="31"/>
  <c r="L94" i="31" s="1"/>
  <c r="K9" i="31"/>
  <c r="K94" i="31" s="1"/>
  <c r="J9" i="31"/>
  <c r="J94" i="31" s="1"/>
  <c r="I9" i="31"/>
  <c r="I94" i="31" s="1"/>
  <c r="H9" i="31"/>
  <c r="H94" i="31" s="1"/>
  <c r="G9" i="31"/>
  <c r="G94" i="31" s="1"/>
  <c r="F9" i="31"/>
  <c r="F94" i="31" s="1"/>
  <c r="E9" i="31"/>
  <c r="E94" i="31" s="1"/>
  <c r="D9" i="31"/>
  <c r="D94" i="31" s="1"/>
  <c r="C9" i="31"/>
  <c r="C94" i="31" s="1"/>
  <c r="L8" i="31"/>
  <c r="L93" i="31" s="1"/>
  <c r="K8" i="31"/>
  <c r="K93" i="31" s="1"/>
  <c r="J8" i="31"/>
  <c r="J93" i="31" s="1"/>
  <c r="I8" i="31"/>
  <c r="I93" i="31" s="1"/>
  <c r="H8" i="31"/>
  <c r="H93" i="31" s="1"/>
  <c r="G8" i="31"/>
  <c r="G93" i="31" s="1"/>
  <c r="F8" i="31"/>
  <c r="F93" i="31" s="1"/>
  <c r="E8" i="31"/>
  <c r="E93" i="31" s="1"/>
  <c r="D8" i="31"/>
  <c r="D93" i="31" s="1"/>
  <c r="C8" i="31"/>
  <c r="C93" i="31" s="1"/>
  <c r="L7" i="31"/>
  <c r="L92" i="31" s="1"/>
  <c r="K7" i="31"/>
  <c r="K92" i="31" s="1"/>
  <c r="J7" i="31"/>
  <c r="J92" i="31" s="1"/>
  <c r="I7" i="31"/>
  <c r="I92" i="31" s="1"/>
  <c r="H7" i="31"/>
  <c r="H92" i="31" s="1"/>
  <c r="G7" i="31"/>
  <c r="G92" i="31" s="1"/>
  <c r="F7" i="31"/>
  <c r="F92" i="31" s="1"/>
  <c r="E7" i="31"/>
  <c r="E92" i="31" s="1"/>
  <c r="D7" i="31"/>
  <c r="D92" i="31" s="1"/>
  <c r="C7" i="31"/>
  <c r="C92" i="31" s="1"/>
  <c r="L6" i="31"/>
  <c r="L91" i="31" s="1"/>
  <c r="K6" i="31"/>
  <c r="K91" i="31" s="1"/>
  <c r="J6" i="31"/>
  <c r="J91" i="31" s="1"/>
  <c r="I6" i="31"/>
  <c r="I91" i="31" s="1"/>
  <c r="H6" i="31"/>
  <c r="H91" i="31" s="1"/>
  <c r="G6" i="31"/>
  <c r="G91" i="31" s="1"/>
  <c r="F6" i="31"/>
  <c r="F91" i="31" s="1"/>
  <c r="E6" i="31"/>
  <c r="E91" i="31" s="1"/>
  <c r="D6" i="31"/>
  <c r="D91" i="31" s="1"/>
  <c r="C6" i="31"/>
  <c r="C91" i="31" s="1"/>
  <c r="L5" i="31"/>
  <c r="L90" i="31" s="1"/>
  <c r="K5" i="31"/>
  <c r="K90" i="31" s="1"/>
  <c r="J5" i="31"/>
  <c r="J90" i="31" s="1"/>
  <c r="I5" i="31"/>
  <c r="I90" i="31" s="1"/>
  <c r="H5" i="31"/>
  <c r="H90" i="31" s="1"/>
  <c r="G5" i="31"/>
  <c r="G90" i="31" s="1"/>
  <c r="F5" i="31"/>
  <c r="F90" i="31" s="1"/>
  <c r="E5" i="31"/>
  <c r="E90" i="31" s="1"/>
  <c r="D5" i="31"/>
  <c r="D90" i="31" s="1"/>
  <c r="C5" i="31"/>
  <c r="C90" i="31" s="1"/>
  <c r="L4" i="31"/>
  <c r="L89" i="31" s="1"/>
  <c r="K4" i="31"/>
  <c r="K89" i="31" s="1"/>
  <c r="J4" i="31"/>
  <c r="J89" i="31" s="1"/>
  <c r="I4" i="31"/>
  <c r="I89" i="31" s="1"/>
  <c r="H4" i="31"/>
  <c r="H89" i="31" s="1"/>
  <c r="G4" i="31"/>
  <c r="G89" i="31" s="1"/>
  <c r="F4" i="31"/>
  <c r="F89" i="31" s="1"/>
  <c r="E4" i="31"/>
  <c r="E89" i="31" s="1"/>
  <c r="D4" i="31"/>
  <c r="D89" i="31" s="1"/>
  <c r="C4" i="31"/>
  <c r="C89" i="31" s="1"/>
  <c r="L3" i="31"/>
  <c r="L88" i="31" s="1"/>
  <c r="K3" i="31"/>
  <c r="K88" i="31" s="1"/>
  <c r="J3" i="31"/>
  <c r="J88" i="31" s="1"/>
  <c r="I3" i="31"/>
  <c r="I88" i="31" s="1"/>
  <c r="H3" i="31"/>
  <c r="H88" i="31" s="1"/>
  <c r="G3" i="31"/>
  <c r="G88" i="31" s="1"/>
  <c r="F3" i="31"/>
  <c r="F88" i="31" s="1"/>
  <c r="E3" i="31"/>
  <c r="E88" i="31" s="1"/>
  <c r="D3" i="31"/>
  <c r="D88" i="31" s="1"/>
  <c r="C3" i="31"/>
  <c r="C88" i="31" s="1"/>
  <c r="C24" i="69" s="1"/>
  <c r="D24" i="69" l="1"/>
  <c r="K24" i="69"/>
  <c r="L24" i="69"/>
  <c r="F24" i="69"/>
  <c r="G24" i="69"/>
  <c r="I24" i="69"/>
  <c r="J24" i="69"/>
  <c r="E24" i="69"/>
  <c r="H24" i="69"/>
  <c r="O12" i="57"/>
  <c r="P12" i="57"/>
  <c r="S15" i="20"/>
  <c r="S15" i="23"/>
  <c r="I15" i="24"/>
  <c r="N15" i="24"/>
  <c r="E15" i="24"/>
  <c r="H15" i="24"/>
  <c r="J15" i="24"/>
  <c r="K15" i="24"/>
  <c r="L15" i="24"/>
  <c r="F15" i="24"/>
  <c r="G15" i="24"/>
  <c r="M15" i="24"/>
  <c r="P8" i="57"/>
  <c r="O8" i="57"/>
  <c r="H15" i="56"/>
  <c r="M15" i="56"/>
  <c r="F15" i="56"/>
  <c r="G15" i="56"/>
  <c r="I15" i="56"/>
  <c r="L15" i="56"/>
  <c r="J15" i="56"/>
  <c r="N15" i="56"/>
  <c r="E15" i="56"/>
  <c r="K15" i="56"/>
  <c r="J101" i="31"/>
  <c r="K34" i="69" s="1"/>
  <c r="G101" i="31"/>
  <c r="H34" i="69" s="1"/>
  <c r="O21" i="57"/>
  <c r="P21" i="57"/>
  <c r="F101" i="31"/>
  <c r="G34" i="69" s="1"/>
  <c r="L101" i="31"/>
  <c r="M34" i="69" s="1"/>
  <c r="K101" i="31"/>
  <c r="L34" i="69" s="1"/>
  <c r="E101" i="31"/>
  <c r="F34" i="69" s="1"/>
  <c r="H101" i="31"/>
  <c r="I34" i="69" s="1"/>
  <c r="I101" i="31"/>
  <c r="J34" i="69" s="1"/>
  <c r="D101" i="31"/>
  <c r="E34" i="69" s="1"/>
  <c r="C6" i="14"/>
  <c r="L81" i="14"/>
  <c r="K81" i="14"/>
  <c r="J81" i="14"/>
  <c r="I81" i="14"/>
  <c r="H81" i="14"/>
  <c r="G81" i="14"/>
  <c r="F81" i="14"/>
  <c r="E81" i="14"/>
  <c r="D81" i="14"/>
  <c r="C81" i="14"/>
  <c r="L61" i="14"/>
  <c r="K61" i="14"/>
  <c r="J61" i="14"/>
  <c r="I61" i="14"/>
  <c r="H61" i="14"/>
  <c r="G61" i="14"/>
  <c r="F61" i="14"/>
  <c r="E61" i="14"/>
  <c r="D61" i="14"/>
  <c r="L41" i="14"/>
  <c r="K41" i="14"/>
  <c r="J41" i="14"/>
  <c r="I41" i="14"/>
  <c r="H41" i="14"/>
  <c r="G41" i="14"/>
  <c r="F41" i="14"/>
  <c r="E41" i="14"/>
  <c r="D41" i="14"/>
  <c r="N26" i="20"/>
  <c r="M26" i="20"/>
  <c r="L26" i="20"/>
  <c r="K26" i="20"/>
  <c r="J26" i="20"/>
  <c r="I26" i="20"/>
  <c r="H26" i="20"/>
  <c r="G26" i="20"/>
  <c r="F26" i="20"/>
  <c r="N25" i="1"/>
  <c r="N25" i="23" s="1"/>
  <c r="M25" i="1"/>
  <c r="M25" i="23" s="1"/>
  <c r="L25" i="1"/>
  <c r="L25" i="23" s="1"/>
  <c r="K25" i="1"/>
  <c r="K25" i="23" s="1"/>
  <c r="J25" i="1"/>
  <c r="J25" i="23" s="1"/>
  <c r="I25" i="1"/>
  <c r="I25" i="23" s="1"/>
  <c r="H25" i="1"/>
  <c r="H25" i="23" s="1"/>
  <c r="G25" i="1"/>
  <c r="G25" i="23" s="1"/>
  <c r="F25" i="1"/>
  <c r="F25" i="23" s="1"/>
  <c r="N24" i="1"/>
  <c r="N24" i="23" s="1"/>
  <c r="M24" i="1"/>
  <c r="M24" i="23" s="1"/>
  <c r="L24" i="1"/>
  <c r="L24" i="23" s="1"/>
  <c r="K24" i="1"/>
  <c r="K24" i="23" s="1"/>
  <c r="J24" i="1"/>
  <c r="J24" i="23" s="1"/>
  <c r="I24" i="1"/>
  <c r="I24" i="23" s="1"/>
  <c r="H24" i="1"/>
  <c r="H24" i="23" s="1"/>
  <c r="G24" i="1"/>
  <c r="G24" i="23" s="1"/>
  <c r="F24" i="1"/>
  <c r="F24" i="23" s="1"/>
  <c r="N23" i="1"/>
  <c r="N23" i="23" s="1"/>
  <c r="M23" i="1"/>
  <c r="M23" i="23" s="1"/>
  <c r="L23" i="1"/>
  <c r="L23" i="23" s="1"/>
  <c r="K23" i="1"/>
  <c r="K23" i="23" s="1"/>
  <c r="J23" i="1"/>
  <c r="J23" i="23" s="1"/>
  <c r="I23" i="1"/>
  <c r="I23" i="23" s="1"/>
  <c r="H23" i="1"/>
  <c r="H23" i="23" s="1"/>
  <c r="G23" i="1"/>
  <c r="G23" i="23" s="1"/>
  <c r="F23" i="1"/>
  <c r="F23" i="23" s="1"/>
  <c r="N22" i="1"/>
  <c r="N22" i="23" s="1"/>
  <c r="M22" i="1"/>
  <c r="M22" i="23" s="1"/>
  <c r="L22" i="1"/>
  <c r="L22" i="23" s="1"/>
  <c r="K22" i="1"/>
  <c r="K22" i="23" s="1"/>
  <c r="J22" i="1"/>
  <c r="J22" i="23" s="1"/>
  <c r="I22" i="1"/>
  <c r="I22" i="23" s="1"/>
  <c r="H22" i="1"/>
  <c r="H22" i="23" s="1"/>
  <c r="G22" i="1"/>
  <c r="G22" i="23" s="1"/>
  <c r="F22" i="1"/>
  <c r="F22" i="23" s="1"/>
  <c r="N20" i="1"/>
  <c r="N20" i="23" s="1"/>
  <c r="M20" i="1"/>
  <c r="M20" i="23" s="1"/>
  <c r="L20" i="1"/>
  <c r="L20" i="23" s="1"/>
  <c r="K20" i="1"/>
  <c r="K20" i="23" s="1"/>
  <c r="J20" i="1"/>
  <c r="J20" i="23" s="1"/>
  <c r="I20" i="1"/>
  <c r="I20" i="23" s="1"/>
  <c r="H20" i="1"/>
  <c r="H20" i="23" s="1"/>
  <c r="G20" i="1"/>
  <c r="G20" i="23" s="1"/>
  <c r="F20" i="1"/>
  <c r="F20" i="23" s="1"/>
  <c r="N17" i="1"/>
  <c r="N17" i="23" s="1"/>
  <c r="M17" i="1"/>
  <c r="M17" i="23" s="1"/>
  <c r="L17" i="1"/>
  <c r="L17" i="23" s="1"/>
  <c r="K17" i="1"/>
  <c r="K17" i="23" s="1"/>
  <c r="J17" i="1"/>
  <c r="J17" i="23" s="1"/>
  <c r="I17" i="1"/>
  <c r="I17" i="23" s="1"/>
  <c r="H17" i="1"/>
  <c r="H17" i="23" s="1"/>
  <c r="G17" i="1"/>
  <c r="G17" i="23" s="1"/>
  <c r="F17" i="1"/>
  <c r="F17" i="23" s="1"/>
  <c r="N16" i="1"/>
  <c r="N16" i="23" s="1"/>
  <c r="M16" i="1"/>
  <c r="M16" i="23" s="1"/>
  <c r="L16" i="1"/>
  <c r="L16" i="23" s="1"/>
  <c r="K16" i="1"/>
  <c r="K16" i="23" s="1"/>
  <c r="J16" i="1"/>
  <c r="J16" i="23" s="1"/>
  <c r="I16" i="1"/>
  <c r="I16" i="23" s="1"/>
  <c r="H16" i="1"/>
  <c r="H16" i="23" s="1"/>
  <c r="G16" i="1"/>
  <c r="G16" i="23" s="1"/>
  <c r="F16" i="1"/>
  <c r="F16" i="23" s="1"/>
  <c r="N14" i="1"/>
  <c r="N14" i="23" s="1"/>
  <c r="M14" i="1"/>
  <c r="M14" i="23" s="1"/>
  <c r="L14" i="1"/>
  <c r="L14" i="23" s="1"/>
  <c r="K14" i="1"/>
  <c r="K14" i="23" s="1"/>
  <c r="J14" i="1"/>
  <c r="J14" i="23" s="1"/>
  <c r="I14" i="1"/>
  <c r="I14" i="23" s="1"/>
  <c r="H14" i="1"/>
  <c r="H14" i="23" s="1"/>
  <c r="G14" i="1"/>
  <c r="G14" i="23" s="1"/>
  <c r="F14" i="1"/>
  <c r="F14" i="23" s="1"/>
  <c r="N13" i="1"/>
  <c r="N13" i="23" s="1"/>
  <c r="M13" i="1"/>
  <c r="M13" i="23" s="1"/>
  <c r="L13" i="1"/>
  <c r="L13" i="23" s="1"/>
  <c r="K13" i="1"/>
  <c r="K13" i="23" s="1"/>
  <c r="J13" i="1"/>
  <c r="J13" i="23" s="1"/>
  <c r="I13" i="1"/>
  <c r="I13" i="23" s="1"/>
  <c r="H13" i="1"/>
  <c r="H13" i="23" s="1"/>
  <c r="G13" i="1"/>
  <c r="G13" i="23" s="1"/>
  <c r="F13" i="1"/>
  <c r="F13" i="23" s="1"/>
  <c r="N11" i="1"/>
  <c r="N11" i="23" s="1"/>
  <c r="M11" i="1"/>
  <c r="M11" i="23" s="1"/>
  <c r="L11" i="1"/>
  <c r="L11" i="23" s="1"/>
  <c r="K11" i="1"/>
  <c r="K11" i="23" s="1"/>
  <c r="J11" i="1"/>
  <c r="J11" i="23" s="1"/>
  <c r="I11" i="1"/>
  <c r="I11" i="23" s="1"/>
  <c r="H11" i="1"/>
  <c r="H11" i="23" s="1"/>
  <c r="G11" i="1"/>
  <c r="G11" i="23" s="1"/>
  <c r="F11" i="1"/>
  <c r="F11" i="23" s="1"/>
  <c r="N9" i="1"/>
  <c r="N9" i="23" s="1"/>
  <c r="M9" i="1"/>
  <c r="M9" i="23" s="1"/>
  <c r="L9" i="1"/>
  <c r="L9" i="23" s="1"/>
  <c r="K9" i="1"/>
  <c r="K9" i="23" s="1"/>
  <c r="J9" i="1"/>
  <c r="J9" i="23" s="1"/>
  <c r="I9" i="1"/>
  <c r="I9" i="23" s="1"/>
  <c r="H9" i="1"/>
  <c r="H9" i="23" s="1"/>
  <c r="G9" i="1"/>
  <c r="G9" i="23" s="1"/>
  <c r="F9" i="1"/>
  <c r="F9" i="23" s="1"/>
  <c r="N7" i="1"/>
  <c r="N7" i="23" s="1"/>
  <c r="M7" i="1"/>
  <c r="M7" i="23" s="1"/>
  <c r="L7" i="1"/>
  <c r="L7" i="23" s="1"/>
  <c r="K7" i="1"/>
  <c r="K7" i="23" s="1"/>
  <c r="J7" i="1"/>
  <c r="J7" i="23" s="1"/>
  <c r="I7" i="1"/>
  <c r="I7" i="23" s="1"/>
  <c r="H7" i="1"/>
  <c r="H7" i="23" s="1"/>
  <c r="G7" i="1"/>
  <c r="G7" i="23" s="1"/>
  <c r="F7" i="1"/>
  <c r="F7" i="23" s="1"/>
  <c r="N6" i="1"/>
  <c r="N6" i="23" s="1"/>
  <c r="M6" i="1"/>
  <c r="M6" i="23" s="1"/>
  <c r="L6" i="1"/>
  <c r="L6" i="23" s="1"/>
  <c r="K6" i="1"/>
  <c r="K6" i="23" s="1"/>
  <c r="J6" i="1"/>
  <c r="J6" i="23" s="1"/>
  <c r="I6" i="1"/>
  <c r="I6" i="23" s="1"/>
  <c r="H6" i="1"/>
  <c r="H6" i="23" s="1"/>
  <c r="G6" i="1"/>
  <c r="G6" i="23" s="1"/>
  <c r="F6" i="1"/>
  <c r="F6" i="23" s="1"/>
  <c r="N5" i="1"/>
  <c r="N5" i="23" s="1"/>
  <c r="M5" i="1"/>
  <c r="M5" i="23" s="1"/>
  <c r="L5" i="1"/>
  <c r="L5" i="23" s="1"/>
  <c r="K5" i="1"/>
  <c r="K5" i="23" s="1"/>
  <c r="J5" i="1"/>
  <c r="J5" i="23" s="1"/>
  <c r="I5" i="1"/>
  <c r="I5" i="23" s="1"/>
  <c r="H5" i="1"/>
  <c r="H5" i="23" s="1"/>
  <c r="G5" i="1"/>
  <c r="G5" i="23" s="1"/>
  <c r="F5" i="1"/>
  <c r="F5" i="23" s="1"/>
  <c r="N4" i="1"/>
  <c r="N4" i="23" s="1"/>
  <c r="M4" i="1"/>
  <c r="M4" i="23" s="1"/>
  <c r="L4" i="1"/>
  <c r="L4" i="23" s="1"/>
  <c r="K4" i="1"/>
  <c r="K4" i="23" s="1"/>
  <c r="J4" i="1"/>
  <c r="J4" i="23" s="1"/>
  <c r="I4" i="1"/>
  <c r="I4" i="23" s="1"/>
  <c r="H4" i="1"/>
  <c r="H4" i="23" s="1"/>
  <c r="G4" i="1"/>
  <c r="G4" i="23" s="1"/>
  <c r="F4" i="1"/>
  <c r="F4" i="23" s="1"/>
  <c r="N3" i="1"/>
  <c r="N3" i="23" s="1"/>
  <c r="M3" i="1"/>
  <c r="M3" i="23" s="1"/>
  <c r="L3" i="1"/>
  <c r="L3" i="23" s="1"/>
  <c r="K3" i="1"/>
  <c r="K3" i="23" s="1"/>
  <c r="J3" i="1"/>
  <c r="J3" i="23" s="1"/>
  <c r="I3" i="1"/>
  <c r="I3" i="23" s="1"/>
  <c r="H3" i="1"/>
  <c r="H3" i="23" s="1"/>
  <c r="G3" i="1"/>
  <c r="G3" i="23" s="1"/>
  <c r="F3" i="1"/>
  <c r="F3" i="23" s="1"/>
  <c r="N10" i="1"/>
  <c r="N10" i="23" s="1"/>
  <c r="M10" i="1"/>
  <c r="M10" i="23" s="1"/>
  <c r="L10" i="1"/>
  <c r="L10" i="23" s="1"/>
  <c r="K10" i="1"/>
  <c r="K10" i="23" s="1"/>
  <c r="J10" i="1"/>
  <c r="J10" i="23" s="1"/>
  <c r="I10" i="1"/>
  <c r="I10" i="23" s="1"/>
  <c r="H10" i="1"/>
  <c r="H10" i="23" s="1"/>
  <c r="G10" i="1"/>
  <c r="G10" i="23" s="1"/>
  <c r="F10" i="1"/>
  <c r="F10" i="23" s="1"/>
  <c r="N19" i="47"/>
  <c r="N19" i="1" s="1"/>
  <c r="M19" i="47"/>
  <c r="M19" i="1" s="1"/>
  <c r="L19" i="47"/>
  <c r="L19" i="1" s="1"/>
  <c r="K19" i="47"/>
  <c r="K19" i="1" s="1"/>
  <c r="J19" i="47"/>
  <c r="J19" i="1" s="1"/>
  <c r="I19" i="47"/>
  <c r="I19" i="1" s="1"/>
  <c r="H19" i="47"/>
  <c r="H19" i="1" s="1"/>
  <c r="G19" i="47"/>
  <c r="G19" i="1" s="1"/>
  <c r="F19" i="47"/>
  <c r="F19" i="1" s="1"/>
  <c r="N18" i="47"/>
  <c r="N18" i="1" s="1"/>
  <c r="M18" i="47"/>
  <c r="M18" i="1" s="1"/>
  <c r="L18" i="47"/>
  <c r="L18" i="1" s="1"/>
  <c r="K18" i="47"/>
  <c r="K18" i="1" s="1"/>
  <c r="J18" i="47"/>
  <c r="J18" i="1" s="1"/>
  <c r="I18" i="47"/>
  <c r="I18" i="1" s="1"/>
  <c r="H18" i="47"/>
  <c r="H18" i="1" s="1"/>
  <c r="G18" i="47"/>
  <c r="G18" i="1" s="1"/>
  <c r="F18" i="47"/>
  <c r="F18" i="1" s="1"/>
  <c r="P15" i="24" l="1"/>
  <c r="O15" i="24"/>
  <c r="K15" i="57"/>
  <c r="F15" i="57"/>
  <c r="G15" i="57"/>
  <c r="I15" i="57"/>
  <c r="L15" i="57"/>
  <c r="J15" i="57"/>
  <c r="N15" i="57"/>
  <c r="H15" i="57"/>
  <c r="E15" i="57"/>
  <c r="M15" i="57"/>
  <c r="P15" i="56"/>
  <c r="O15" i="56"/>
  <c r="F22" i="14"/>
  <c r="F16" i="31" s="1"/>
  <c r="H22" i="14"/>
  <c r="H16" i="31" s="1"/>
  <c r="K26" i="47"/>
  <c r="G26" i="47"/>
  <c r="L26" i="47"/>
  <c r="J26" i="47"/>
  <c r="G26" i="23"/>
  <c r="H26" i="47"/>
  <c r="I26" i="1"/>
  <c r="I26" i="47"/>
  <c r="M26" i="47"/>
  <c r="F26" i="47"/>
  <c r="N26" i="47"/>
  <c r="C82" i="14"/>
  <c r="G22" i="14"/>
  <c r="G64" i="14" s="1"/>
  <c r="I22" i="14"/>
  <c r="I16" i="31" s="1"/>
  <c r="J22" i="14"/>
  <c r="J16" i="31" s="1"/>
  <c r="K22" i="14"/>
  <c r="K16" i="31" s="1"/>
  <c r="C83" i="14"/>
  <c r="D22" i="14"/>
  <c r="D16" i="31" s="1"/>
  <c r="L22" i="14"/>
  <c r="L44" i="14" s="1"/>
  <c r="E22" i="14"/>
  <c r="E16" i="31" s="1"/>
  <c r="K26" i="23"/>
  <c r="L26" i="23"/>
  <c r="M26" i="23"/>
  <c r="F26" i="23"/>
  <c r="N26" i="23"/>
  <c r="H26" i="23"/>
  <c r="K26" i="1"/>
  <c r="L26" i="1"/>
  <c r="M26" i="1"/>
  <c r="F26" i="1"/>
  <c r="N26" i="1"/>
  <c r="H26" i="1"/>
  <c r="O15" i="57" l="1"/>
  <c r="P15" i="57"/>
  <c r="J27" i="41"/>
  <c r="H27" i="29"/>
  <c r="K44" i="14"/>
  <c r="J27" i="29"/>
  <c r="J27" i="30"/>
  <c r="H44" i="14"/>
  <c r="H64" i="14"/>
  <c r="I44" i="14"/>
  <c r="H27" i="30"/>
  <c r="H27" i="41"/>
  <c r="F64" i="14"/>
  <c r="F44" i="14"/>
  <c r="H84" i="14"/>
  <c r="F84" i="14"/>
  <c r="D44" i="14"/>
  <c r="E64" i="14"/>
  <c r="I64" i="14"/>
  <c r="E44" i="14"/>
  <c r="J64" i="14"/>
  <c r="G44" i="14"/>
  <c r="L64" i="14"/>
  <c r="L16" i="31"/>
  <c r="G84" i="14"/>
  <c r="G16" i="31"/>
  <c r="J44" i="14"/>
  <c r="E84" i="14"/>
  <c r="D84" i="14"/>
  <c r="J26" i="23"/>
  <c r="G26" i="1"/>
  <c r="I26" i="23"/>
  <c r="J26" i="1"/>
  <c r="G27" i="30"/>
  <c r="G27" i="29"/>
  <c r="G27" i="41"/>
  <c r="F27" i="29"/>
  <c r="F27" i="41"/>
  <c r="F27" i="30"/>
  <c r="L84" i="14"/>
  <c r="L27" i="30"/>
  <c r="L27" i="41"/>
  <c r="L27" i="29"/>
  <c r="K84" i="14"/>
  <c r="M27" i="30"/>
  <c r="M27" i="29"/>
  <c r="M27" i="41"/>
  <c r="I27" i="41"/>
  <c r="I27" i="30"/>
  <c r="I27" i="29"/>
  <c r="I84" i="14"/>
  <c r="K27" i="30"/>
  <c r="K27" i="29"/>
  <c r="K27" i="41"/>
  <c r="J84" i="14"/>
  <c r="K64" i="14"/>
  <c r="N27" i="29"/>
  <c r="N27" i="41"/>
  <c r="N27" i="30"/>
  <c r="D64" i="14"/>
  <c r="C3" i="68" l="1"/>
  <c r="L7" i="68"/>
  <c r="L7" i="14" s="1"/>
  <c r="L89" i="14" s="1"/>
  <c r="L90" i="14" s="1"/>
  <c r="K7" i="68"/>
  <c r="K7" i="14" s="1"/>
  <c r="K89" i="14" s="1"/>
  <c r="K90" i="14" s="1"/>
  <c r="J7" i="68"/>
  <c r="J7" i="14" s="1"/>
  <c r="J89" i="14" s="1"/>
  <c r="J90" i="14" s="1"/>
  <c r="I7" i="68"/>
  <c r="I7" i="14" s="1"/>
  <c r="I89" i="14" s="1"/>
  <c r="I90" i="14" s="1"/>
  <c r="H7" i="68"/>
  <c r="H7" i="14" s="1"/>
  <c r="H89" i="14" s="1"/>
  <c r="H90" i="14" s="1"/>
  <c r="G7" i="68"/>
  <c r="G7" i="14" s="1"/>
  <c r="G89" i="14" s="1"/>
  <c r="G90" i="14" s="1"/>
  <c r="F7" i="68"/>
  <c r="F7" i="14" s="1"/>
  <c r="F89" i="14" s="1"/>
  <c r="F90" i="14" s="1"/>
  <c r="E7" i="68"/>
  <c r="E7" i="14" s="1"/>
  <c r="E89" i="14" s="1"/>
  <c r="E90" i="14" s="1"/>
  <c r="D7" i="68"/>
  <c r="D7" i="14" s="1"/>
  <c r="D89" i="14" s="1"/>
  <c r="D90" i="14" s="1"/>
  <c r="L6" i="68"/>
  <c r="L6" i="14" s="1"/>
  <c r="K6" i="68"/>
  <c r="K6" i="14" s="1"/>
  <c r="J6" i="68"/>
  <c r="J6" i="14" s="1"/>
  <c r="I6" i="68"/>
  <c r="I6" i="14" s="1"/>
  <c r="H6" i="68"/>
  <c r="H6" i="14" s="1"/>
  <c r="G6" i="68"/>
  <c r="G6" i="14" s="1"/>
  <c r="F6" i="68"/>
  <c r="F6" i="14" s="1"/>
  <c r="E6" i="68"/>
  <c r="E6" i="14" s="1"/>
  <c r="D6" i="68"/>
  <c r="D6" i="14" s="1"/>
  <c r="L5" i="68"/>
  <c r="L5" i="14" s="1"/>
  <c r="K5" i="68"/>
  <c r="K5" i="14" s="1"/>
  <c r="J5" i="68"/>
  <c r="J5" i="14" s="1"/>
  <c r="I5" i="68"/>
  <c r="I5" i="14" s="1"/>
  <c r="H5" i="68"/>
  <c r="H5" i="14" s="1"/>
  <c r="G5" i="68"/>
  <c r="G5" i="14" s="1"/>
  <c r="F5" i="68"/>
  <c r="F5" i="14" s="1"/>
  <c r="E5" i="68"/>
  <c r="E5" i="14" s="1"/>
  <c r="D5" i="68"/>
  <c r="D5" i="14" s="1"/>
  <c r="L4" i="68"/>
  <c r="K4" i="68"/>
  <c r="J4" i="68"/>
  <c r="I4" i="68"/>
  <c r="I4" i="14" s="1"/>
  <c r="H4" i="68"/>
  <c r="G4" i="68"/>
  <c r="G4" i="14" s="1"/>
  <c r="F4" i="68"/>
  <c r="E4" i="68"/>
  <c r="D4" i="68"/>
  <c r="I8" i="41" l="1"/>
  <c r="I8" i="30" s="1"/>
  <c r="I21" i="41"/>
  <c r="I12" i="41"/>
  <c r="I15" i="41"/>
  <c r="K15" i="41"/>
  <c r="K21" i="41"/>
  <c r="K12" i="41"/>
  <c r="K8" i="41"/>
  <c r="K8" i="30" s="1"/>
  <c r="L12" i="29"/>
  <c r="L15" i="29"/>
  <c r="L21" i="29"/>
  <c r="G12" i="29"/>
  <c r="G15" i="29"/>
  <c r="G21" i="29"/>
  <c r="H15" i="29"/>
  <c r="H21" i="29"/>
  <c r="H12" i="29"/>
  <c r="N12" i="29"/>
  <c r="N15" i="29"/>
  <c r="N21" i="29"/>
  <c r="I12" i="29"/>
  <c r="I15" i="29"/>
  <c r="I21" i="29"/>
  <c r="F12" i="29"/>
  <c r="F15" i="29"/>
  <c r="F21" i="29"/>
  <c r="J12" i="29"/>
  <c r="J15" i="29"/>
  <c r="J21" i="29"/>
  <c r="M12" i="29"/>
  <c r="M15" i="29"/>
  <c r="M21" i="29"/>
  <c r="K12" i="29"/>
  <c r="K15" i="29"/>
  <c r="K21" i="29"/>
  <c r="H82" i="14"/>
  <c r="H83" i="14"/>
  <c r="K83" i="14"/>
  <c r="K82" i="14"/>
  <c r="L82" i="14"/>
  <c r="L83" i="14"/>
  <c r="I82" i="14"/>
  <c r="I83" i="14"/>
  <c r="D82" i="14"/>
  <c r="D83" i="14"/>
  <c r="F82" i="14"/>
  <c r="F83" i="14"/>
  <c r="J82" i="14"/>
  <c r="J83" i="14"/>
  <c r="E83" i="14"/>
  <c r="E82" i="14"/>
  <c r="G83" i="14"/>
  <c r="G82" i="14"/>
  <c r="G62" i="14"/>
  <c r="G63" i="14"/>
  <c r="H63" i="14"/>
  <c r="H62" i="14"/>
  <c r="J62" i="14"/>
  <c r="J63" i="14"/>
  <c r="K62" i="14"/>
  <c r="K63" i="14"/>
  <c r="F62" i="14"/>
  <c r="F63" i="14"/>
  <c r="D63" i="14"/>
  <c r="D62" i="14"/>
  <c r="L62" i="14"/>
  <c r="L63" i="14"/>
  <c r="I63" i="14"/>
  <c r="I62" i="14"/>
  <c r="E63" i="14"/>
  <c r="E62" i="14"/>
  <c r="D3" i="68"/>
  <c r="D4" i="14"/>
  <c r="L3" i="68"/>
  <c r="L4" i="14"/>
  <c r="E3" i="68"/>
  <c r="E4" i="14"/>
  <c r="F3" i="68"/>
  <c r="F4" i="14"/>
  <c r="G42" i="14"/>
  <c r="G43" i="14"/>
  <c r="H3" i="68"/>
  <c r="H4" i="14"/>
  <c r="J3" i="68"/>
  <c r="J4" i="14"/>
  <c r="I42" i="14"/>
  <c r="I43" i="14"/>
  <c r="K3" i="68"/>
  <c r="K4" i="14"/>
  <c r="I3" i="68"/>
  <c r="G3" i="68"/>
  <c r="I21" i="30" l="1"/>
  <c r="K21" i="30"/>
  <c r="K15" i="30"/>
  <c r="I15" i="30"/>
  <c r="I12" i="30"/>
  <c r="K12" i="30"/>
  <c r="H21" i="41"/>
  <c r="H21" i="30" s="1"/>
  <c r="H15" i="41"/>
  <c r="H15" i="30" s="1"/>
  <c r="H8" i="41"/>
  <c r="H8" i="30" s="1"/>
  <c r="H12" i="41"/>
  <c r="H12" i="30" s="1"/>
  <c r="F21" i="41"/>
  <c r="F21" i="30" s="1"/>
  <c r="F12" i="41"/>
  <c r="F12" i="30" s="1"/>
  <c r="F15" i="41"/>
  <c r="F15" i="30" s="1"/>
  <c r="F8" i="41"/>
  <c r="F8" i="30" s="1"/>
  <c r="L21" i="41"/>
  <c r="L21" i="30" s="1"/>
  <c r="L8" i="41"/>
  <c r="L8" i="30" s="1"/>
  <c r="L12" i="41"/>
  <c r="L12" i="30" s="1"/>
  <c r="L15" i="41"/>
  <c r="L15" i="30" s="1"/>
  <c r="M8" i="41"/>
  <c r="M8" i="30" s="1"/>
  <c r="M15" i="41"/>
  <c r="M15" i="30" s="1"/>
  <c r="M12" i="41"/>
  <c r="M12" i="30" s="1"/>
  <c r="M21" i="41"/>
  <c r="M21" i="30" s="1"/>
  <c r="G12" i="41"/>
  <c r="G12" i="30" s="1"/>
  <c r="G15" i="41"/>
  <c r="G15" i="30" s="1"/>
  <c r="G8" i="41"/>
  <c r="G8" i="30" s="1"/>
  <c r="G21" i="41"/>
  <c r="G21" i="30" s="1"/>
  <c r="J15" i="41"/>
  <c r="J15" i="30" s="1"/>
  <c r="J8" i="41"/>
  <c r="J8" i="30" s="1"/>
  <c r="J21" i="41"/>
  <c r="J21" i="30" s="1"/>
  <c r="J12" i="41"/>
  <c r="J12" i="30" s="1"/>
  <c r="N21" i="41"/>
  <c r="N21" i="30" s="1"/>
  <c r="N12" i="41"/>
  <c r="N12" i="30" s="1"/>
  <c r="N8" i="41"/>
  <c r="N8" i="30" s="1"/>
  <c r="N15" i="41"/>
  <c r="N15" i="30" s="1"/>
  <c r="J43" i="14"/>
  <c r="J42" i="14"/>
  <c r="F43" i="14"/>
  <c r="F42" i="14"/>
  <c r="I27" i="47"/>
  <c r="G3" i="14"/>
  <c r="L27" i="47"/>
  <c r="J3" i="14"/>
  <c r="F3" i="14"/>
  <c r="H27" i="47"/>
  <c r="H43" i="14"/>
  <c r="H42" i="14"/>
  <c r="E42" i="14"/>
  <c r="E43" i="14"/>
  <c r="J27" i="47"/>
  <c r="H3" i="14"/>
  <c r="E3" i="14"/>
  <c r="G27" i="47"/>
  <c r="L42" i="14"/>
  <c r="L43" i="14"/>
  <c r="L3" i="14"/>
  <c r="N27" i="47"/>
  <c r="K43" i="14"/>
  <c r="K42" i="14"/>
  <c r="D42" i="14"/>
  <c r="D43" i="14"/>
  <c r="K27" i="47"/>
  <c r="I3" i="14"/>
  <c r="K3" i="14"/>
  <c r="M27" i="47"/>
  <c r="D3" i="14"/>
  <c r="F27" i="47"/>
  <c r="R25" i="1"/>
  <c r="R25" i="20" s="1"/>
  <c r="Q25" i="1"/>
  <c r="E25" i="1"/>
  <c r="E25" i="23" s="1"/>
  <c r="R24" i="1"/>
  <c r="Q24" i="1"/>
  <c r="E24" i="1"/>
  <c r="E24" i="23" s="1"/>
  <c r="R23" i="1"/>
  <c r="Q23" i="1"/>
  <c r="E23" i="1"/>
  <c r="E23" i="23" s="1"/>
  <c r="R22" i="1"/>
  <c r="Q22" i="1"/>
  <c r="E22" i="1"/>
  <c r="E22" i="23" s="1"/>
  <c r="R20" i="1"/>
  <c r="Q20" i="1"/>
  <c r="E20" i="1"/>
  <c r="E20" i="23" s="1"/>
  <c r="S25" i="1" l="1"/>
  <c r="S25" i="20" s="1"/>
  <c r="Q25" i="20"/>
  <c r="I23" i="14"/>
  <c r="I24" i="14"/>
  <c r="N27" i="1"/>
  <c r="N28" i="47"/>
  <c r="H27" i="1"/>
  <c r="H28" i="47"/>
  <c r="L24" i="14"/>
  <c r="L23" i="14"/>
  <c r="F23" i="14"/>
  <c r="F24" i="14"/>
  <c r="J24" i="14"/>
  <c r="J23" i="14"/>
  <c r="D24" i="14"/>
  <c r="D23" i="14"/>
  <c r="L28" i="47"/>
  <c r="L27" i="1"/>
  <c r="G27" i="1"/>
  <c r="G28" i="47"/>
  <c r="G24" i="14"/>
  <c r="G23" i="14"/>
  <c r="E24" i="14"/>
  <c r="E23" i="14"/>
  <c r="I27" i="1"/>
  <c r="I28" i="47"/>
  <c r="M28" i="47"/>
  <c r="M27" i="1"/>
  <c r="H23" i="14"/>
  <c r="H24" i="14"/>
  <c r="K27" i="1"/>
  <c r="K28" i="47"/>
  <c r="F27" i="1"/>
  <c r="F28" i="47"/>
  <c r="K24" i="14"/>
  <c r="K23" i="14"/>
  <c r="J27" i="1"/>
  <c r="J28" i="47"/>
  <c r="S23" i="1"/>
  <c r="S24" i="1"/>
  <c r="P20" i="1"/>
  <c r="S20" i="1"/>
  <c r="S22" i="1"/>
  <c r="O22" i="1"/>
  <c r="P22" i="1"/>
  <c r="O24" i="1"/>
  <c r="P23" i="1"/>
  <c r="P24" i="1"/>
  <c r="O23" i="1"/>
  <c r="O20" i="1"/>
  <c r="F27" i="23" l="1"/>
  <c r="F27" i="24"/>
  <c r="F27" i="20"/>
  <c r="F28" i="20" s="1"/>
  <c r="F27" i="56"/>
  <c r="F27" i="57"/>
  <c r="F28" i="1"/>
  <c r="L27" i="23"/>
  <c r="L27" i="24"/>
  <c r="L27" i="20"/>
  <c r="L28" i="20" s="1"/>
  <c r="L27" i="56"/>
  <c r="L27" i="57"/>
  <c r="L28" i="1"/>
  <c r="M27" i="23"/>
  <c r="M27" i="24"/>
  <c r="M27" i="20"/>
  <c r="M28" i="20" s="1"/>
  <c r="M27" i="56"/>
  <c r="M27" i="57"/>
  <c r="M28" i="1"/>
  <c r="I27" i="24"/>
  <c r="I27" i="20"/>
  <c r="I28" i="20" s="1"/>
  <c r="I27" i="56"/>
  <c r="I27" i="57"/>
  <c r="I27" i="23"/>
  <c r="I28" i="1"/>
  <c r="N27" i="23"/>
  <c r="N27" i="24"/>
  <c r="N27" i="20"/>
  <c r="N28" i="20" s="1"/>
  <c r="N27" i="56"/>
  <c r="N27" i="57"/>
  <c r="N28" i="1"/>
  <c r="K27" i="57"/>
  <c r="K27" i="23"/>
  <c r="K27" i="24"/>
  <c r="K27" i="20"/>
  <c r="K28" i="20" s="1"/>
  <c r="K27" i="56"/>
  <c r="K28" i="1"/>
  <c r="H27" i="23"/>
  <c r="H27" i="24"/>
  <c r="H27" i="20"/>
  <c r="H28" i="20" s="1"/>
  <c r="H27" i="56"/>
  <c r="H27" i="57"/>
  <c r="H28" i="1"/>
  <c r="G27" i="23"/>
  <c r="G27" i="24"/>
  <c r="G27" i="20"/>
  <c r="G28" i="20" s="1"/>
  <c r="G27" i="56"/>
  <c r="G27" i="57"/>
  <c r="G28" i="1"/>
  <c r="J27" i="56"/>
  <c r="J27" i="57"/>
  <c r="J27" i="23"/>
  <c r="J27" i="24"/>
  <c r="J27" i="20"/>
  <c r="J28" i="20" s="1"/>
  <c r="J28" i="1"/>
  <c r="M28" i="23" l="1"/>
  <c r="K12" i="14" s="1"/>
  <c r="K28" i="23"/>
  <c r="I12" i="14" s="1"/>
  <c r="I28" i="23"/>
  <c r="G12" i="14" s="1"/>
  <c r="J28" i="23"/>
  <c r="H12" i="14" s="1"/>
  <c r="H28" i="23"/>
  <c r="F12" i="14" s="1"/>
  <c r="N28" i="23"/>
  <c r="L12" i="14" s="1"/>
  <c r="L28" i="23"/>
  <c r="J12" i="14" s="1"/>
  <c r="G28" i="23"/>
  <c r="E12" i="14" s="1"/>
  <c r="F28" i="23"/>
  <c r="D12" i="14" s="1"/>
  <c r="C101" i="31" l="1"/>
  <c r="D34" i="69" s="1"/>
  <c r="E19" i="1" l="1"/>
  <c r="E18" i="1"/>
  <c r="E17" i="1"/>
  <c r="E17" i="23" s="1"/>
  <c r="E16" i="1"/>
  <c r="E16" i="23" s="1"/>
  <c r="E14" i="1"/>
  <c r="E14" i="23" s="1"/>
  <c r="E13" i="1"/>
  <c r="E13" i="23" s="1"/>
  <c r="E11" i="1"/>
  <c r="E11" i="23" s="1"/>
  <c r="E9" i="1"/>
  <c r="E9" i="23" s="1"/>
  <c r="E7" i="1"/>
  <c r="E7" i="23" s="1"/>
  <c r="E6" i="1"/>
  <c r="E6" i="23" s="1"/>
  <c r="E5" i="1"/>
  <c r="E5" i="23" s="1"/>
  <c r="E4" i="1"/>
  <c r="E4" i="23" s="1"/>
  <c r="C7" i="14" l="1"/>
  <c r="C5" i="14"/>
  <c r="C4" i="14"/>
  <c r="S20" i="47" l="1"/>
  <c r="S5" i="47"/>
  <c r="S4" i="47"/>
  <c r="C3" i="14" l="1"/>
  <c r="E27" i="47"/>
  <c r="E27" i="1" s="1"/>
  <c r="O27" i="1" s="1"/>
  <c r="E27" i="57" l="1"/>
  <c r="O27" i="57" s="1"/>
  <c r="E27" i="56"/>
  <c r="O27" i="56" s="1"/>
  <c r="E3" i="1" l="1"/>
  <c r="E3" i="23" s="1"/>
  <c r="R25" i="23" l="1"/>
  <c r="Q25" i="23"/>
  <c r="R24" i="23"/>
  <c r="Q24" i="23"/>
  <c r="R19" i="1"/>
  <c r="Q19" i="1"/>
  <c r="R18" i="1"/>
  <c r="Q18" i="1"/>
  <c r="R17" i="1"/>
  <c r="Q17" i="1"/>
  <c r="R13" i="1"/>
  <c r="Q13" i="1"/>
  <c r="R11" i="1"/>
  <c r="Q11" i="1"/>
  <c r="R10" i="1"/>
  <c r="Q10" i="1"/>
  <c r="R9" i="1"/>
  <c r="Q9" i="1"/>
  <c r="R7" i="1"/>
  <c r="Q7" i="1"/>
  <c r="R6" i="1"/>
  <c r="Q6" i="1"/>
  <c r="R5" i="1"/>
  <c r="Q5" i="1"/>
  <c r="R4" i="1"/>
  <c r="Q4" i="1"/>
  <c r="R3" i="1"/>
  <c r="Q3" i="1"/>
  <c r="S25" i="47"/>
  <c r="S24" i="47"/>
  <c r="P24" i="47"/>
  <c r="O24" i="47"/>
  <c r="S23" i="47"/>
  <c r="P23" i="47"/>
  <c r="O23" i="47"/>
  <c r="S22" i="47"/>
  <c r="P22" i="47"/>
  <c r="O22" i="47"/>
  <c r="P20" i="47"/>
  <c r="O20" i="47"/>
  <c r="S19" i="47"/>
  <c r="S18" i="47"/>
  <c r="S17" i="47"/>
  <c r="P17" i="47"/>
  <c r="O17" i="47"/>
  <c r="R16" i="47"/>
  <c r="R16" i="1" s="1"/>
  <c r="Q16" i="47"/>
  <c r="P16" i="47"/>
  <c r="O16" i="47"/>
  <c r="R14" i="47"/>
  <c r="R14" i="1" s="1"/>
  <c r="Q14" i="47"/>
  <c r="P14" i="47"/>
  <c r="O14" i="47"/>
  <c r="S13" i="47"/>
  <c r="P13" i="47"/>
  <c r="O13" i="47"/>
  <c r="S11" i="47"/>
  <c r="P11" i="47"/>
  <c r="O11" i="47"/>
  <c r="S10" i="47"/>
  <c r="S9" i="47"/>
  <c r="S7" i="47"/>
  <c r="P7" i="47"/>
  <c r="O7" i="47"/>
  <c r="S6" i="47"/>
  <c r="P6" i="47"/>
  <c r="O6" i="47"/>
  <c r="S3" i="47"/>
  <c r="G29" i="47" l="1"/>
  <c r="M29" i="47"/>
  <c r="L29" i="47"/>
  <c r="F29" i="47"/>
  <c r="I29" i="47"/>
  <c r="H29" i="47"/>
  <c r="K29" i="47"/>
  <c r="J29" i="47"/>
  <c r="N29" i="47"/>
  <c r="M24" i="24"/>
  <c r="M24" i="41" s="1"/>
  <c r="G24" i="24"/>
  <c r="G24" i="41" s="1"/>
  <c r="L24" i="24"/>
  <c r="L24" i="41" s="1"/>
  <c r="H24" i="24"/>
  <c r="H24" i="41" s="1"/>
  <c r="F24" i="24"/>
  <c r="F24" i="41" s="1"/>
  <c r="J24" i="24"/>
  <c r="J24" i="41" s="1"/>
  <c r="I24" i="24"/>
  <c r="I24" i="41" s="1"/>
  <c r="K24" i="24"/>
  <c r="K24" i="41" s="1"/>
  <c r="N24" i="24"/>
  <c r="N24" i="41" s="1"/>
  <c r="F24" i="56"/>
  <c r="F24" i="29" s="1"/>
  <c r="H24" i="56"/>
  <c r="H24" i="29" s="1"/>
  <c r="N24" i="56"/>
  <c r="N24" i="29" s="1"/>
  <c r="K24" i="56"/>
  <c r="K24" i="29" s="1"/>
  <c r="L24" i="56"/>
  <c r="L24" i="29" s="1"/>
  <c r="J24" i="56"/>
  <c r="J24" i="29" s="1"/>
  <c r="I24" i="56"/>
  <c r="I24" i="29" s="1"/>
  <c r="M24" i="56"/>
  <c r="M24" i="29" s="1"/>
  <c r="G24" i="56"/>
  <c r="G24" i="29" s="1"/>
  <c r="H25" i="24"/>
  <c r="H25" i="41" s="1"/>
  <c r="F25" i="24"/>
  <c r="F25" i="41" s="1"/>
  <c r="G25" i="24"/>
  <c r="G25" i="41" s="1"/>
  <c r="N25" i="24"/>
  <c r="N25" i="41" s="1"/>
  <c r="J25" i="24"/>
  <c r="J25" i="41" s="1"/>
  <c r="I25" i="24"/>
  <c r="I25" i="41" s="1"/>
  <c r="L25" i="24"/>
  <c r="L25" i="41" s="1"/>
  <c r="M25" i="24"/>
  <c r="M25" i="41" s="1"/>
  <c r="K25" i="24"/>
  <c r="K25" i="41" s="1"/>
  <c r="G25" i="56"/>
  <c r="G25" i="29" s="1"/>
  <c r="H25" i="56"/>
  <c r="H25" i="29" s="1"/>
  <c r="F25" i="56"/>
  <c r="F25" i="29" s="1"/>
  <c r="N25" i="56"/>
  <c r="N25" i="29" s="1"/>
  <c r="K25" i="56"/>
  <c r="K25" i="29" s="1"/>
  <c r="M25" i="56"/>
  <c r="M25" i="29" s="1"/>
  <c r="J25" i="56"/>
  <c r="J25" i="29" s="1"/>
  <c r="I25" i="56"/>
  <c r="I25" i="29" s="1"/>
  <c r="L25" i="56"/>
  <c r="L25" i="29" s="1"/>
  <c r="P25" i="1"/>
  <c r="O25" i="1"/>
  <c r="E24" i="24"/>
  <c r="E25" i="24"/>
  <c r="E24" i="56"/>
  <c r="E25" i="56"/>
  <c r="S14" i="47"/>
  <c r="S16" i="47"/>
  <c r="O19" i="47"/>
  <c r="P4" i="47"/>
  <c r="Q14" i="1"/>
  <c r="P19" i="47"/>
  <c r="O9" i="47"/>
  <c r="Q16" i="1"/>
  <c r="O25" i="47"/>
  <c r="P25" i="47"/>
  <c r="P9" i="47"/>
  <c r="O5" i="47"/>
  <c r="P18" i="47"/>
  <c r="O18" i="47"/>
  <c r="P3" i="47"/>
  <c r="O27" i="47"/>
  <c r="O3" i="47"/>
  <c r="O4" i="47"/>
  <c r="P5" i="47"/>
  <c r="I29" i="1" l="1"/>
  <c r="H29" i="1"/>
  <c r="J29" i="1"/>
  <c r="N29" i="1"/>
  <c r="F29" i="1"/>
  <c r="K29" i="1"/>
  <c r="G29" i="1"/>
  <c r="L29" i="1"/>
  <c r="M29" i="1"/>
  <c r="P24" i="56"/>
  <c r="O24" i="56"/>
  <c r="R27" i="47"/>
  <c r="S27" i="47"/>
  <c r="Q27" i="47"/>
  <c r="P25" i="56" l="1"/>
  <c r="O25" i="56"/>
  <c r="C50" i="31" l="1"/>
  <c r="C41" i="14"/>
  <c r="C61" i="14"/>
  <c r="E12" i="41" l="1"/>
  <c r="E21" i="41"/>
  <c r="E15" i="41"/>
  <c r="E8" i="41"/>
  <c r="E8" i="30" s="1"/>
  <c r="E24" i="41"/>
  <c r="E25" i="41"/>
  <c r="C22" i="14"/>
  <c r="C84" i="14" s="1"/>
  <c r="O8" i="41" l="1"/>
  <c r="P8" i="41"/>
  <c r="P12" i="41"/>
  <c r="O12" i="41"/>
  <c r="P15" i="41"/>
  <c r="O15" i="41"/>
  <c r="O21" i="41"/>
  <c r="P21" i="41"/>
  <c r="C64" i="14"/>
  <c r="C44" i="14"/>
  <c r="E27" i="30"/>
  <c r="O27" i="30" s="1"/>
  <c r="E27" i="41"/>
  <c r="O27" i="41" s="1"/>
  <c r="E27" i="29"/>
  <c r="O27" i="29" s="1"/>
  <c r="R22" i="23" l="1"/>
  <c r="Q22" i="23"/>
  <c r="R22" i="20"/>
  <c r="Q22" i="20"/>
  <c r="P22" i="20"/>
  <c r="O22" i="20"/>
  <c r="S25" i="23"/>
  <c r="I22" i="56" l="1"/>
  <c r="I22" i="29" s="1"/>
  <c r="N22" i="56"/>
  <c r="N22" i="29" s="1"/>
  <c r="M22" i="56"/>
  <c r="M22" i="29" s="1"/>
  <c r="J22" i="56"/>
  <c r="J22" i="29" s="1"/>
  <c r="H22" i="56"/>
  <c r="H22" i="29" s="1"/>
  <c r="L22" i="56"/>
  <c r="L22" i="29" s="1"/>
  <c r="K22" i="56"/>
  <c r="K22" i="29" s="1"/>
  <c r="F22" i="56"/>
  <c r="F22" i="29" s="1"/>
  <c r="G22" i="56"/>
  <c r="G22" i="29" s="1"/>
  <c r="F22" i="24"/>
  <c r="F22" i="41" s="1"/>
  <c r="H22" i="24"/>
  <c r="H22" i="41" s="1"/>
  <c r="M22" i="24"/>
  <c r="M22" i="41" s="1"/>
  <c r="L22" i="24"/>
  <c r="L22" i="41" s="1"/>
  <c r="J22" i="24"/>
  <c r="J22" i="41" s="1"/>
  <c r="K22" i="24"/>
  <c r="K22" i="41" s="1"/>
  <c r="I22" i="24"/>
  <c r="I22" i="41" s="1"/>
  <c r="G22" i="24"/>
  <c r="G22" i="41" s="1"/>
  <c r="N22" i="24"/>
  <c r="N22" i="41" s="1"/>
  <c r="I25" i="57"/>
  <c r="I25" i="30" s="1"/>
  <c r="M25" i="57"/>
  <c r="M25" i="30" s="1"/>
  <c r="G25" i="57"/>
  <c r="G25" i="30" s="1"/>
  <c r="J25" i="57"/>
  <c r="J25" i="30" s="1"/>
  <c r="K25" i="57"/>
  <c r="K25" i="30" s="1"/>
  <c r="L25" i="57"/>
  <c r="L25" i="30" s="1"/>
  <c r="H25" i="57"/>
  <c r="H25" i="30" s="1"/>
  <c r="N25" i="57"/>
  <c r="N25" i="30" s="1"/>
  <c r="F25" i="57"/>
  <c r="F25" i="30" s="1"/>
  <c r="E25" i="57"/>
  <c r="E22" i="24"/>
  <c r="E22" i="41" s="1"/>
  <c r="E22" i="56"/>
  <c r="P22" i="23"/>
  <c r="O22" i="56" l="1"/>
  <c r="P22" i="56"/>
  <c r="O25" i="57"/>
  <c r="P25" i="57"/>
  <c r="O22" i="23"/>
  <c r="C33" i="31"/>
  <c r="C84" i="31"/>
  <c r="C67" i="31"/>
  <c r="C16" i="31" l="1"/>
  <c r="S22" i="20"/>
  <c r="S22" i="23"/>
  <c r="F22" i="57" l="1"/>
  <c r="F22" i="30" s="1"/>
  <c r="J22" i="57"/>
  <c r="J22" i="30" s="1"/>
  <c r="K22" i="57"/>
  <c r="K22" i="30" s="1"/>
  <c r="N22" i="57"/>
  <c r="N22" i="30" s="1"/>
  <c r="H22" i="57"/>
  <c r="H22" i="30" s="1"/>
  <c r="I22" i="57"/>
  <c r="I22" i="30" s="1"/>
  <c r="L22" i="57"/>
  <c r="L22" i="30" s="1"/>
  <c r="M22" i="57"/>
  <c r="M22" i="30" s="1"/>
  <c r="G22" i="57"/>
  <c r="G22" i="30" s="1"/>
  <c r="E22" i="57"/>
  <c r="C24" i="14"/>
  <c r="P22" i="57" l="1"/>
  <c r="O22" i="57"/>
  <c r="C23" i="14"/>
  <c r="C63" i="14"/>
  <c r="C43" i="14" l="1"/>
  <c r="C62" i="14"/>
  <c r="E27" i="24"/>
  <c r="O27" i="24" s="1"/>
  <c r="E27" i="23"/>
  <c r="O27" i="23" s="1"/>
  <c r="R23" i="23"/>
  <c r="Q23" i="23"/>
  <c r="R20" i="23"/>
  <c r="Q20" i="23"/>
  <c r="R19" i="23"/>
  <c r="Q19" i="23"/>
  <c r="R18" i="23"/>
  <c r="Q18" i="23"/>
  <c r="R17" i="23"/>
  <c r="Q17" i="23"/>
  <c r="R16" i="23"/>
  <c r="Q16" i="23"/>
  <c r="R14" i="23"/>
  <c r="Q14" i="23"/>
  <c r="R13" i="23"/>
  <c r="Q13" i="23"/>
  <c r="R11" i="23"/>
  <c r="Q11" i="23"/>
  <c r="R10" i="23"/>
  <c r="Q10" i="23"/>
  <c r="R9" i="23"/>
  <c r="Q9" i="23"/>
  <c r="R7" i="23"/>
  <c r="Q7" i="23"/>
  <c r="R6" i="23"/>
  <c r="Q6" i="23"/>
  <c r="R5" i="23"/>
  <c r="Q5" i="23"/>
  <c r="R4" i="23"/>
  <c r="Q4" i="23"/>
  <c r="R3" i="23"/>
  <c r="Q3" i="23"/>
  <c r="P25" i="20"/>
  <c r="P24" i="20"/>
  <c r="P23" i="20"/>
  <c r="P20" i="20"/>
  <c r="P19" i="20"/>
  <c r="P18" i="20"/>
  <c r="P17" i="20"/>
  <c r="P16" i="20"/>
  <c r="P14" i="20"/>
  <c r="P13" i="20"/>
  <c r="P11" i="20"/>
  <c r="P10" i="20"/>
  <c r="P9" i="20"/>
  <c r="P7" i="20"/>
  <c r="P6" i="20"/>
  <c r="P5" i="20"/>
  <c r="P4" i="20"/>
  <c r="P3" i="20"/>
  <c r="O25" i="20"/>
  <c r="O24" i="20"/>
  <c r="O23" i="20"/>
  <c r="O20" i="20"/>
  <c r="O19" i="20"/>
  <c r="O18" i="20"/>
  <c r="O17" i="20"/>
  <c r="O16" i="20"/>
  <c r="O14" i="20"/>
  <c r="O13" i="20"/>
  <c r="O11" i="20"/>
  <c r="O10" i="20"/>
  <c r="O9" i="20"/>
  <c r="O7" i="20"/>
  <c r="O6" i="20"/>
  <c r="O5" i="20"/>
  <c r="O4" i="20"/>
  <c r="O3" i="20"/>
  <c r="E27" i="20"/>
  <c r="O27" i="20" s="1"/>
  <c r="O28" i="20" s="1"/>
  <c r="R24" i="20"/>
  <c r="Q24" i="20"/>
  <c r="R23" i="20"/>
  <c r="Q23" i="20"/>
  <c r="R20" i="20"/>
  <c r="Q20" i="20"/>
  <c r="R19" i="20"/>
  <c r="Q19" i="20"/>
  <c r="R18" i="20"/>
  <c r="Q18" i="20"/>
  <c r="R17" i="20"/>
  <c r="Q17" i="20"/>
  <c r="R16" i="20"/>
  <c r="Q16" i="20"/>
  <c r="R14" i="20"/>
  <c r="Q14" i="20"/>
  <c r="R13" i="20"/>
  <c r="Q13" i="20"/>
  <c r="R11" i="20"/>
  <c r="Q11" i="20"/>
  <c r="R10" i="20"/>
  <c r="Q10" i="20"/>
  <c r="R9" i="20"/>
  <c r="Q9" i="20"/>
  <c r="R7" i="20"/>
  <c r="Q7" i="20"/>
  <c r="R6" i="20"/>
  <c r="Q6" i="20"/>
  <c r="R5" i="20"/>
  <c r="Q5" i="20"/>
  <c r="R4" i="20"/>
  <c r="Q4" i="20"/>
  <c r="R3" i="20"/>
  <c r="Q3" i="20"/>
  <c r="E26" i="20"/>
  <c r="P19" i="1"/>
  <c r="P18" i="1"/>
  <c r="P17" i="1"/>
  <c r="P16" i="1"/>
  <c r="P14" i="1"/>
  <c r="P13" i="1"/>
  <c r="P11" i="1"/>
  <c r="P9" i="1"/>
  <c r="P7" i="1"/>
  <c r="P6" i="1"/>
  <c r="P5" i="1"/>
  <c r="P4" i="1"/>
  <c r="J5" i="24" l="1"/>
  <c r="J5" i="41" s="1"/>
  <c r="K5" i="24"/>
  <c r="K5" i="41" s="1"/>
  <c r="L5" i="24"/>
  <c r="L5" i="41" s="1"/>
  <c r="M5" i="24"/>
  <c r="M5" i="41" s="1"/>
  <c r="H5" i="24"/>
  <c r="H5" i="41" s="1"/>
  <c r="N5" i="24"/>
  <c r="N5" i="41" s="1"/>
  <c r="I5" i="24"/>
  <c r="I5" i="41" s="1"/>
  <c r="F5" i="24"/>
  <c r="F5" i="41" s="1"/>
  <c r="G5" i="24"/>
  <c r="G5" i="41" s="1"/>
  <c r="M9" i="24"/>
  <c r="M9" i="41" s="1"/>
  <c r="I9" i="24"/>
  <c r="I9" i="41" s="1"/>
  <c r="G9" i="24"/>
  <c r="G9" i="41" s="1"/>
  <c r="H9" i="24"/>
  <c r="H9" i="41" s="1"/>
  <c r="L9" i="24"/>
  <c r="L9" i="41" s="1"/>
  <c r="N9" i="24"/>
  <c r="N9" i="41" s="1"/>
  <c r="J9" i="24"/>
  <c r="J9" i="41" s="1"/>
  <c r="K9" i="24"/>
  <c r="K9" i="41" s="1"/>
  <c r="F9" i="24"/>
  <c r="F9" i="41" s="1"/>
  <c r="N14" i="24"/>
  <c r="N14" i="41" s="1"/>
  <c r="F14" i="24"/>
  <c r="F14" i="41" s="1"/>
  <c r="G14" i="24"/>
  <c r="G14" i="41" s="1"/>
  <c r="I14" i="24"/>
  <c r="I14" i="41" s="1"/>
  <c r="L14" i="24"/>
  <c r="L14" i="41" s="1"/>
  <c r="K14" i="24"/>
  <c r="K14" i="41" s="1"/>
  <c r="M14" i="24"/>
  <c r="M14" i="41" s="1"/>
  <c r="H14" i="24"/>
  <c r="H14" i="41" s="1"/>
  <c r="J14" i="24"/>
  <c r="J14" i="41" s="1"/>
  <c r="H19" i="24"/>
  <c r="H19" i="41" s="1"/>
  <c r="M19" i="24"/>
  <c r="M19" i="41" s="1"/>
  <c r="J19" i="24"/>
  <c r="J19" i="41" s="1"/>
  <c r="I19" i="24"/>
  <c r="I19" i="41" s="1"/>
  <c r="F19" i="24"/>
  <c r="F19" i="41" s="1"/>
  <c r="K19" i="24"/>
  <c r="K19" i="41" s="1"/>
  <c r="L19" i="24"/>
  <c r="L19" i="41" s="1"/>
  <c r="N19" i="24"/>
  <c r="N19" i="41" s="1"/>
  <c r="G19" i="24"/>
  <c r="G19" i="41" s="1"/>
  <c r="F5" i="56"/>
  <c r="F5" i="29" s="1"/>
  <c r="G5" i="56"/>
  <c r="G5" i="29" s="1"/>
  <c r="N5" i="56"/>
  <c r="N5" i="29" s="1"/>
  <c r="L5" i="56"/>
  <c r="L5" i="29" s="1"/>
  <c r="M5" i="56"/>
  <c r="M5" i="29" s="1"/>
  <c r="J5" i="56"/>
  <c r="J5" i="29" s="1"/>
  <c r="K5" i="56"/>
  <c r="K5" i="29" s="1"/>
  <c r="H5" i="56"/>
  <c r="H5" i="29" s="1"/>
  <c r="I5" i="56"/>
  <c r="F9" i="56"/>
  <c r="F9" i="29" s="1"/>
  <c r="I9" i="56"/>
  <c r="I9" i="29" s="1"/>
  <c r="G9" i="56"/>
  <c r="G9" i="29" s="1"/>
  <c r="M9" i="56"/>
  <c r="M9" i="29" s="1"/>
  <c r="L9" i="56"/>
  <c r="L9" i="29" s="1"/>
  <c r="N9" i="56"/>
  <c r="N9" i="29" s="1"/>
  <c r="J9" i="56"/>
  <c r="J9" i="29" s="1"/>
  <c r="H9" i="56"/>
  <c r="H9" i="29" s="1"/>
  <c r="K9" i="56"/>
  <c r="K9" i="29" s="1"/>
  <c r="J14" i="56"/>
  <c r="J14" i="29" s="1"/>
  <c r="F14" i="56"/>
  <c r="F14" i="29" s="1"/>
  <c r="I14" i="56"/>
  <c r="I14" i="29" s="1"/>
  <c r="N14" i="56"/>
  <c r="N14" i="29" s="1"/>
  <c r="H14" i="56"/>
  <c r="H14" i="29" s="1"/>
  <c r="L14" i="56"/>
  <c r="L14" i="29" s="1"/>
  <c r="M14" i="56"/>
  <c r="M14" i="29" s="1"/>
  <c r="G14" i="56"/>
  <c r="G14" i="29" s="1"/>
  <c r="K14" i="56"/>
  <c r="M19" i="56"/>
  <c r="M19" i="29" s="1"/>
  <c r="J19" i="56"/>
  <c r="J19" i="29" s="1"/>
  <c r="I19" i="56"/>
  <c r="I19" i="29" s="1"/>
  <c r="L19" i="56"/>
  <c r="L19" i="29" s="1"/>
  <c r="H19" i="56"/>
  <c r="H19" i="29" s="1"/>
  <c r="G19" i="56"/>
  <c r="G19" i="29" s="1"/>
  <c r="F19" i="56"/>
  <c r="F19" i="29" s="1"/>
  <c r="K19" i="56"/>
  <c r="K19" i="29" s="1"/>
  <c r="N19" i="56"/>
  <c r="N19" i="29" s="1"/>
  <c r="G6" i="24"/>
  <c r="G6" i="41" s="1"/>
  <c r="H6" i="24"/>
  <c r="H6" i="41" s="1"/>
  <c r="F6" i="24"/>
  <c r="F6" i="41" s="1"/>
  <c r="N6" i="24"/>
  <c r="N6" i="41" s="1"/>
  <c r="M6" i="24"/>
  <c r="M6" i="41" s="1"/>
  <c r="L6" i="24"/>
  <c r="L6" i="41" s="1"/>
  <c r="J6" i="24"/>
  <c r="J6" i="41" s="1"/>
  <c r="K6" i="24"/>
  <c r="K6" i="41" s="1"/>
  <c r="I6" i="24"/>
  <c r="I6" i="41" s="1"/>
  <c r="F10" i="24"/>
  <c r="F10" i="41" s="1"/>
  <c r="H10" i="24"/>
  <c r="H10" i="41" s="1"/>
  <c r="I10" i="24"/>
  <c r="I10" i="41" s="1"/>
  <c r="K10" i="24"/>
  <c r="K10" i="41" s="1"/>
  <c r="N10" i="24"/>
  <c r="N10" i="41" s="1"/>
  <c r="M10" i="24"/>
  <c r="M10" i="41" s="1"/>
  <c r="J10" i="24"/>
  <c r="J10" i="41" s="1"/>
  <c r="L10" i="24"/>
  <c r="L10" i="41" s="1"/>
  <c r="G10" i="24"/>
  <c r="G10" i="41" s="1"/>
  <c r="H16" i="24"/>
  <c r="H16" i="41" s="1"/>
  <c r="G16" i="24"/>
  <c r="G16" i="41" s="1"/>
  <c r="I16" i="24"/>
  <c r="I16" i="41" s="1"/>
  <c r="J16" i="24"/>
  <c r="J16" i="41" s="1"/>
  <c r="L16" i="24"/>
  <c r="L16" i="41" s="1"/>
  <c r="N16" i="24"/>
  <c r="N16" i="41" s="1"/>
  <c r="K16" i="24"/>
  <c r="K16" i="41" s="1"/>
  <c r="M16" i="24"/>
  <c r="M16" i="41" s="1"/>
  <c r="F16" i="24"/>
  <c r="F16" i="41" s="1"/>
  <c r="I20" i="24"/>
  <c r="I20" i="41" s="1"/>
  <c r="H20" i="24"/>
  <c r="H20" i="41" s="1"/>
  <c r="J20" i="24"/>
  <c r="J20" i="41" s="1"/>
  <c r="L20" i="24"/>
  <c r="L20" i="41" s="1"/>
  <c r="F20" i="24"/>
  <c r="F20" i="41" s="1"/>
  <c r="N20" i="24"/>
  <c r="N20" i="41" s="1"/>
  <c r="G20" i="24"/>
  <c r="G20" i="41" s="1"/>
  <c r="M20" i="24"/>
  <c r="M20" i="41" s="1"/>
  <c r="K20" i="24"/>
  <c r="K20" i="41" s="1"/>
  <c r="I18" i="56"/>
  <c r="I18" i="29" s="1"/>
  <c r="H18" i="56"/>
  <c r="H18" i="29" s="1"/>
  <c r="M18" i="56"/>
  <c r="M18" i="29" s="1"/>
  <c r="F18" i="56"/>
  <c r="F18" i="29" s="1"/>
  <c r="G18" i="56"/>
  <c r="G18" i="29" s="1"/>
  <c r="J18" i="56"/>
  <c r="J18" i="29" s="1"/>
  <c r="L18" i="56"/>
  <c r="L18" i="29" s="1"/>
  <c r="N18" i="56"/>
  <c r="N18" i="29" s="1"/>
  <c r="K18" i="56"/>
  <c r="K18" i="29" s="1"/>
  <c r="M6" i="56"/>
  <c r="M6" i="29" s="1"/>
  <c r="I6" i="56"/>
  <c r="I6" i="29" s="1"/>
  <c r="G6" i="56"/>
  <c r="G6" i="29" s="1"/>
  <c r="F6" i="56"/>
  <c r="F6" i="29" s="1"/>
  <c r="L6" i="56"/>
  <c r="L6" i="29" s="1"/>
  <c r="J6" i="56"/>
  <c r="J6" i="29" s="1"/>
  <c r="H6" i="56"/>
  <c r="H6" i="29" s="1"/>
  <c r="K6" i="56"/>
  <c r="K6" i="29" s="1"/>
  <c r="N6" i="56"/>
  <c r="N6" i="29" s="1"/>
  <c r="K10" i="56"/>
  <c r="K10" i="29" s="1"/>
  <c r="L10" i="56"/>
  <c r="L10" i="29" s="1"/>
  <c r="H10" i="56"/>
  <c r="H10" i="29" s="1"/>
  <c r="I10" i="56"/>
  <c r="I10" i="29" s="1"/>
  <c r="J10" i="56"/>
  <c r="J10" i="29" s="1"/>
  <c r="G10" i="56"/>
  <c r="G10" i="29" s="1"/>
  <c r="M10" i="56"/>
  <c r="M10" i="29" s="1"/>
  <c r="N10" i="56"/>
  <c r="N10" i="29" s="1"/>
  <c r="F10" i="56"/>
  <c r="F10" i="29" s="1"/>
  <c r="F16" i="56"/>
  <c r="F16" i="29" s="1"/>
  <c r="H16" i="56"/>
  <c r="H16" i="29" s="1"/>
  <c r="M16" i="56"/>
  <c r="M16" i="29" s="1"/>
  <c r="J16" i="56"/>
  <c r="J16" i="29" s="1"/>
  <c r="G16" i="56"/>
  <c r="G16" i="29" s="1"/>
  <c r="N16" i="56"/>
  <c r="N16" i="29" s="1"/>
  <c r="K16" i="56"/>
  <c r="K16" i="29" s="1"/>
  <c r="L16" i="56"/>
  <c r="L16" i="29" s="1"/>
  <c r="I16" i="56"/>
  <c r="I16" i="29" s="1"/>
  <c r="I20" i="56"/>
  <c r="I20" i="29" s="1"/>
  <c r="G20" i="56"/>
  <c r="G20" i="29" s="1"/>
  <c r="K20" i="56"/>
  <c r="K20" i="29" s="1"/>
  <c r="F20" i="56"/>
  <c r="F20" i="29" s="1"/>
  <c r="J20" i="56"/>
  <c r="J20" i="29" s="1"/>
  <c r="L20" i="56"/>
  <c r="L20" i="29" s="1"/>
  <c r="N20" i="56"/>
  <c r="N20" i="29" s="1"/>
  <c r="M20" i="56"/>
  <c r="M20" i="29" s="1"/>
  <c r="H20" i="56"/>
  <c r="H20" i="29" s="1"/>
  <c r="F3" i="24"/>
  <c r="F3" i="41" s="1"/>
  <c r="K3" i="24"/>
  <c r="K3" i="41" s="1"/>
  <c r="N3" i="24"/>
  <c r="N3" i="41" s="1"/>
  <c r="G3" i="24"/>
  <c r="G3" i="41" s="1"/>
  <c r="L3" i="24"/>
  <c r="L3" i="41" s="1"/>
  <c r="J3" i="24"/>
  <c r="J3" i="41" s="1"/>
  <c r="M3" i="24"/>
  <c r="M3" i="41" s="1"/>
  <c r="H3" i="24"/>
  <c r="H3" i="41" s="1"/>
  <c r="I3" i="24"/>
  <c r="I3" i="41" s="1"/>
  <c r="G29" i="23"/>
  <c r="E13" i="14" s="1"/>
  <c r="J29" i="23"/>
  <c r="H13" i="14" s="1"/>
  <c r="N29" i="23"/>
  <c r="L13" i="14" s="1"/>
  <c r="I29" i="23"/>
  <c r="G13" i="14" s="1"/>
  <c r="L29" i="23"/>
  <c r="J13" i="14" s="1"/>
  <c r="K29" i="23"/>
  <c r="I13" i="14" s="1"/>
  <c r="M29" i="23"/>
  <c r="K13" i="14" s="1"/>
  <c r="H29" i="23"/>
  <c r="F13" i="14" s="1"/>
  <c r="F29" i="23"/>
  <c r="D13" i="14" s="1"/>
  <c r="I7" i="24"/>
  <c r="I7" i="41" s="1"/>
  <c r="K7" i="24"/>
  <c r="K7" i="41" s="1"/>
  <c r="J7" i="24"/>
  <c r="J7" i="41" s="1"/>
  <c r="M7" i="24"/>
  <c r="M7" i="41" s="1"/>
  <c r="G7" i="24"/>
  <c r="G7" i="41" s="1"/>
  <c r="F7" i="24"/>
  <c r="F7" i="41" s="1"/>
  <c r="L7" i="24"/>
  <c r="L7" i="41" s="1"/>
  <c r="N7" i="24"/>
  <c r="N7" i="41" s="1"/>
  <c r="H7" i="24"/>
  <c r="H7" i="41" s="1"/>
  <c r="L11" i="24"/>
  <c r="L11" i="41" s="1"/>
  <c r="J11" i="24"/>
  <c r="J11" i="41" s="1"/>
  <c r="N11" i="24"/>
  <c r="N11" i="41" s="1"/>
  <c r="I11" i="24"/>
  <c r="I11" i="41" s="1"/>
  <c r="G11" i="24"/>
  <c r="G11" i="41" s="1"/>
  <c r="F11" i="24"/>
  <c r="F11" i="41" s="1"/>
  <c r="H11" i="24"/>
  <c r="H11" i="41" s="1"/>
  <c r="M11" i="24"/>
  <c r="M11" i="41" s="1"/>
  <c r="K11" i="24"/>
  <c r="K11" i="41" s="1"/>
  <c r="G17" i="24"/>
  <c r="G17" i="41" s="1"/>
  <c r="H17" i="24"/>
  <c r="H17" i="41" s="1"/>
  <c r="L17" i="24"/>
  <c r="L17" i="41" s="1"/>
  <c r="F17" i="24"/>
  <c r="F17" i="41" s="1"/>
  <c r="N17" i="24"/>
  <c r="N17" i="41" s="1"/>
  <c r="I17" i="24"/>
  <c r="I17" i="41" s="1"/>
  <c r="J17" i="24"/>
  <c r="J17" i="41" s="1"/>
  <c r="K17" i="24"/>
  <c r="K17" i="41" s="1"/>
  <c r="M17" i="24"/>
  <c r="M17" i="41" s="1"/>
  <c r="F23" i="24"/>
  <c r="F23" i="41" s="1"/>
  <c r="H23" i="24"/>
  <c r="H23" i="41" s="1"/>
  <c r="L23" i="24"/>
  <c r="L23" i="41" s="1"/>
  <c r="N23" i="24"/>
  <c r="N23" i="41" s="1"/>
  <c r="K23" i="24"/>
  <c r="K23" i="41" s="1"/>
  <c r="M23" i="24"/>
  <c r="M23" i="41" s="1"/>
  <c r="J23" i="24"/>
  <c r="J23" i="41" s="1"/>
  <c r="I23" i="24"/>
  <c r="I23" i="41" s="1"/>
  <c r="G23" i="24"/>
  <c r="G23" i="41" s="1"/>
  <c r="H4" i="56"/>
  <c r="H4" i="29" s="1"/>
  <c r="I4" i="56"/>
  <c r="I4" i="29" s="1"/>
  <c r="F4" i="56"/>
  <c r="F4" i="29" s="1"/>
  <c r="K4" i="56"/>
  <c r="K4" i="29" s="1"/>
  <c r="L4" i="56"/>
  <c r="L4" i="29" s="1"/>
  <c r="M4" i="56"/>
  <c r="M4" i="29" s="1"/>
  <c r="N4" i="56"/>
  <c r="N4" i="29" s="1"/>
  <c r="G4" i="56"/>
  <c r="G4" i="29" s="1"/>
  <c r="J4" i="56"/>
  <c r="J4" i="29" s="1"/>
  <c r="G3" i="56"/>
  <c r="H3" i="56"/>
  <c r="N3" i="56"/>
  <c r="M3" i="56"/>
  <c r="F3" i="56"/>
  <c r="I3" i="56"/>
  <c r="I3" i="29" s="1"/>
  <c r="J3" i="56"/>
  <c r="K3" i="56"/>
  <c r="K3" i="29" s="1"/>
  <c r="L3" i="56"/>
  <c r="L3" i="29" s="1"/>
  <c r="G7" i="56"/>
  <c r="G7" i="29" s="1"/>
  <c r="M7" i="56"/>
  <c r="M7" i="29" s="1"/>
  <c r="J7" i="56"/>
  <c r="J7" i="29" s="1"/>
  <c r="K7" i="56"/>
  <c r="K7" i="29" s="1"/>
  <c r="N7" i="56"/>
  <c r="N7" i="29" s="1"/>
  <c r="F7" i="56"/>
  <c r="F7" i="29" s="1"/>
  <c r="H7" i="56"/>
  <c r="H7" i="29" s="1"/>
  <c r="I7" i="56"/>
  <c r="I7" i="29" s="1"/>
  <c r="L7" i="56"/>
  <c r="L11" i="56"/>
  <c r="L11" i="29" s="1"/>
  <c r="J11" i="56"/>
  <c r="J11" i="29" s="1"/>
  <c r="K11" i="56"/>
  <c r="K11" i="29" s="1"/>
  <c r="M11" i="56"/>
  <c r="M11" i="29" s="1"/>
  <c r="H11" i="56"/>
  <c r="H11" i="29" s="1"/>
  <c r="G11" i="56"/>
  <c r="G11" i="29" s="1"/>
  <c r="I11" i="56"/>
  <c r="I11" i="29" s="1"/>
  <c r="F11" i="56"/>
  <c r="F11" i="29" s="1"/>
  <c r="N11" i="56"/>
  <c r="N11" i="29" s="1"/>
  <c r="F17" i="56"/>
  <c r="F17" i="29" s="1"/>
  <c r="K17" i="56"/>
  <c r="K17" i="29" s="1"/>
  <c r="N17" i="56"/>
  <c r="N17" i="29" s="1"/>
  <c r="J17" i="56"/>
  <c r="J17" i="29" s="1"/>
  <c r="M17" i="56"/>
  <c r="M17" i="29" s="1"/>
  <c r="I17" i="56"/>
  <c r="I17" i="29" s="1"/>
  <c r="L17" i="56"/>
  <c r="L17" i="29" s="1"/>
  <c r="H17" i="56"/>
  <c r="H17" i="29" s="1"/>
  <c r="G17" i="56"/>
  <c r="G17" i="29" s="1"/>
  <c r="H23" i="56"/>
  <c r="H23" i="29" s="1"/>
  <c r="K23" i="56"/>
  <c r="K23" i="29" s="1"/>
  <c r="F23" i="56"/>
  <c r="F23" i="29" s="1"/>
  <c r="L23" i="56"/>
  <c r="L23" i="29" s="1"/>
  <c r="G23" i="56"/>
  <c r="G23" i="29" s="1"/>
  <c r="M23" i="56"/>
  <c r="M23" i="29" s="1"/>
  <c r="N23" i="56"/>
  <c r="N23" i="29" s="1"/>
  <c r="I23" i="56"/>
  <c r="I23" i="29" s="1"/>
  <c r="J23" i="56"/>
  <c r="J23" i="29" s="1"/>
  <c r="H13" i="56"/>
  <c r="H13" i="29" s="1"/>
  <c r="I13" i="56"/>
  <c r="I13" i="29" s="1"/>
  <c r="M13" i="56"/>
  <c r="M13" i="29" s="1"/>
  <c r="N13" i="56"/>
  <c r="N13" i="29" s="1"/>
  <c r="K13" i="56"/>
  <c r="K13" i="29" s="1"/>
  <c r="J13" i="56"/>
  <c r="J13" i="29" s="1"/>
  <c r="L13" i="56"/>
  <c r="L13" i="29" s="1"/>
  <c r="F13" i="56"/>
  <c r="F13" i="29" s="1"/>
  <c r="G13" i="56"/>
  <c r="G13" i="29" s="1"/>
  <c r="K4" i="24"/>
  <c r="K4" i="41" s="1"/>
  <c r="M4" i="24"/>
  <c r="M4" i="41" s="1"/>
  <c r="F4" i="24"/>
  <c r="F4" i="41" s="1"/>
  <c r="N4" i="24"/>
  <c r="N4" i="41" s="1"/>
  <c r="G4" i="24"/>
  <c r="G4" i="41" s="1"/>
  <c r="H4" i="24"/>
  <c r="H4" i="41" s="1"/>
  <c r="I4" i="24"/>
  <c r="I4" i="41" s="1"/>
  <c r="L4" i="24"/>
  <c r="L4" i="41" s="1"/>
  <c r="J4" i="24"/>
  <c r="J4" i="41" s="1"/>
  <c r="H13" i="24"/>
  <c r="H13" i="41" s="1"/>
  <c r="J13" i="24"/>
  <c r="J13" i="41" s="1"/>
  <c r="L13" i="24"/>
  <c r="L13" i="41" s="1"/>
  <c r="K13" i="24"/>
  <c r="K13" i="41" s="1"/>
  <c r="N13" i="24"/>
  <c r="N13" i="41" s="1"/>
  <c r="G13" i="24"/>
  <c r="G13" i="41" s="1"/>
  <c r="M13" i="24"/>
  <c r="M13" i="41" s="1"/>
  <c r="I13" i="24"/>
  <c r="I13" i="41" s="1"/>
  <c r="F13" i="24"/>
  <c r="F13" i="41" s="1"/>
  <c r="G18" i="24"/>
  <c r="G18" i="41" s="1"/>
  <c r="N18" i="24"/>
  <c r="N18" i="41" s="1"/>
  <c r="H18" i="24"/>
  <c r="H18" i="41" s="1"/>
  <c r="M18" i="24"/>
  <c r="M18" i="41" s="1"/>
  <c r="J18" i="24"/>
  <c r="J18" i="41" s="1"/>
  <c r="F18" i="24"/>
  <c r="F18" i="41" s="1"/>
  <c r="L18" i="24"/>
  <c r="L18" i="41" s="1"/>
  <c r="K18" i="24"/>
  <c r="K18" i="41" s="1"/>
  <c r="I18" i="24"/>
  <c r="I18" i="41" s="1"/>
  <c r="E6" i="24"/>
  <c r="E6" i="41" s="1"/>
  <c r="E13" i="24"/>
  <c r="E13" i="41" s="1"/>
  <c r="E18" i="24"/>
  <c r="E18" i="41" s="1"/>
  <c r="E4" i="56"/>
  <c r="E13" i="56"/>
  <c r="E16" i="56"/>
  <c r="E18" i="56"/>
  <c r="E20" i="56"/>
  <c r="E5" i="24"/>
  <c r="E5" i="41" s="1"/>
  <c r="E7" i="24"/>
  <c r="E7" i="41" s="1"/>
  <c r="E9" i="24"/>
  <c r="E9" i="41" s="1"/>
  <c r="E11" i="24"/>
  <c r="E11" i="41" s="1"/>
  <c r="E14" i="24"/>
  <c r="E14" i="41" s="1"/>
  <c r="E17" i="24"/>
  <c r="E17" i="41" s="1"/>
  <c r="E19" i="24"/>
  <c r="E19" i="41" s="1"/>
  <c r="E23" i="24"/>
  <c r="E23" i="41" s="1"/>
  <c r="E4" i="24"/>
  <c r="E4" i="41" s="1"/>
  <c r="E16" i="24"/>
  <c r="E16" i="41" s="1"/>
  <c r="E20" i="24"/>
  <c r="E20" i="41" s="1"/>
  <c r="E6" i="56"/>
  <c r="E5" i="56"/>
  <c r="E7" i="56"/>
  <c r="E9" i="56"/>
  <c r="E11" i="56"/>
  <c r="E14" i="56"/>
  <c r="E17" i="56"/>
  <c r="E19" i="56"/>
  <c r="E23" i="56"/>
  <c r="E3" i="56"/>
  <c r="C42" i="14"/>
  <c r="O4" i="23"/>
  <c r="P4" i="23"/>
  <c r="O13" i="23"/>
  <c r="P13" i="23"/>
  <c r="O18" i="23"/>
  <c r="P18" i="23"/>
  <c r="O24" i="23"/>
  <c r="P24" i="23"/>
  <c r="O7" i="23"/>
  <c r="P7" i="23"/>
  <c r="O11" i="23"/>
  <c r="P11" i="23"/>
  <c r="O17" i="23"/>
  <c r="P17" i="23"/>
  <c r="P6" i="23"/>
  <c r="O6" i="23"/>
  <c r="O16" i="23"/>
  <c r="P16" i="23"/>
  <c r="O20" i="23"/>
  <c r="P20" i="23"/>
  <c r="O5" i="23"/>
  <c r="P5" i="23"/>
  <c r="O9" i="23"/>
  <c r="P9" i="23"/>
  <c r="O14" i="23"/>
  <c r="P14" i="23"/>
  <c r="P19" i="23"/>
  <c r="O19" i="23"/>
  <c r="P25" i="23"/>
  <c r="O25" i="23"/>
  <c r="P23" i="23"/>
  <c r="O23" i="23"/>
  <c r="Q26" i="20"/>
  <c r="P26" i="20"/>
  <c r="R26" i="20"/>
  <c r="O26" i="20"/>
  <c r="E28" i="20"/>
  <c r="S9" i="1"/>
  <c r="O19" i="1"/>
  <c r="O18" i="1"/>
  <c r="O17" i="1"/>
  <c r="O16" i="1"/>
  <c r="O14" i="1"/>
  <c r="O13" i="1"/>
  <c r="O11" i="1"/>
  <c r="O9" i="1"/>
  <c r="O7" i="1"/>
  <c r="O6" i="1"/>
  <c r="O5" i="1"/>
  <c r="O4" i="1"/>
  <c r="S16" i="1"/>
  <c r="S13" i="1"/>
  <c r="S4" i="1"/>
  <c r="M26" i="56" l="1"/>
  <c r="M28" i="56" s="1"/>
  <c r="M3" i="29"/>
  <c r="N26" i="56"/>
  <c r="N28" i="56" s="1"/>
  <c r="N3" i="29"/>
  <c r="H26" i="56"/>
  <c r="H28" i="56" s="1"/>
  <c r="H3" i="29"/>
  <c r="K26" i="56"/>
  <c r="K28" i="56" s="1"/>
  <c r="K14" i="29"/>
  <c r="K26" i="29" s="1"/>
  <c r="K28" i="29" s="1"/>
  <c r="M26" i="24"/>
  <c r="M28" i="24" s="1"/>
  <c r="H26" i="24"/>
  <c r="H28" i="24" s="1"/>
  <c r="G26" i="56"/>
  <c r="G28" i="56" s="1"/>
  <c r="G3" i="29"/>
  <c r="L26" i="24"/>
  <c r="L28" i="24" s="1"/>
  <c r="J26" i="24"/>
  <c r="J28" i="24" s="1"/>
  <c r="J26" i="41"/>
  <c r="F26" i="56"/>
  <c r="F28" i="56" s="1"/>
  <c r="F3" i="29"/>
  <c r="F26" i="29" s="1"/>
  <c r="F28" i="29" s="1"/>
  <c r="J26" i="56"/>
  <c r="J28" i="56" s="1"/>
  <c r="J3" i="29"/>
  <c r="G26" i="24"/>
  <c r="G28" i="24" s="1"/>
  <c r="N26" i="24"/>
  <c r="N28" i="24" s="1"/>
  <c r="I26" i="56"/>
  <c r="I28" i="56" s="1"/>
  <c r="I5" i="29"/>
  <c r="F26" i="24"/>
  <c r="F28" i="24" s="1"/>
  <c r="L26" i="56"/>
  <c r="L28" i="56" s="1"/>
  <c r="L7" i="29"/>
  <c r="I26" i="24"/>
  <c r="I28" i="24" s="1"/>
  <c r="K26" i="24"/>
  <c r="K28" i="24" s="1"/>
  <c r="P23" i="56"/>
  <c r="O23" i="56"/>
  <c r="O19" i="56"/>
  <c r="O14" i="56"/>
  <c r="P9" i="56"/>
  <c r="O5" i="56"/>
  <c r="P17" i="56"/>
  <c r="P11" i="56"/>
  <c r="O7" i="56"/>
  <c r="P3" i="56"/>
  <c r="O3" i="56"/>
  <c r="P18" i="56"/>
  <c r="O18" i="56"/>
  <c r="P13" i="56"/>
  <c r="O13" i="56"/>
  <c r="P19" i="56"/>
  <c r="P14" i="56"/>
  <c r="O11" i="56"/>
  <c r="O9" i="56"/>
  <c r="P7" i="56"/>
  <c r="P5" i="56"/>
  <c r="O20" i="56"/>
  <c r="P20" i="56"/>
  <c r="O16" i="56"/>
  <c r="O17" i="56"/>
  <c r="P16" i="56"/>
  <c r="O6" i="56"/>
  <c r="P6" i="56"/>
  <c r="P4" i="56"/>
  <c r="O4" i="56"/>
  <c r="P20" i="24"/>
  <c r="O20" i="24"/>
  <c r="O18" i="24"/>
  <c r="P6" i="24"/>
  <c r="O9" i="24"/>
  <c r="P24" i="24"/>
  <c r="P16" i="24"/>
  <c r="O14" i="24"/>
  <c r="P17" i="24"/>
  <c r="O4" i="24"/>
  <c r="O6" i="24"/>
  <c r="O16" i="24"/>
  <c r="P25" i="24"/>
  <c r="O11" i="24"/>
  <c r="O7" i="24"/>
  <c r="O13" i="24"/>
  <c r="O22" i="24"/>
  <c r="P22" i="24"/>
  <c r="S9" i="23"/>
  <c r="S9" i="20"/>
  <c r="R27" i="20"/>
  <c r="R28" i="20" s="1"/>
  <c r="S4" i="23"/>
  <c r="S4" i="20"/>
  <c r="S16" i="20"/>
  <c r="S16" i="23"/>
  <c r="S13" i="23"/>
  <c r="S13" i="20"/>
  <c r="P5" i="24"/>
  <c r="O5" i="24"/>
  <c r="P23" i="24"/>
  <c r="P9" i="24"/>
  <c r="P7" i="24"/>
  <c r="P13" i="24"/>
  <c r="P14" i="24"/>
  <c r="O24" i="24"/>
  <c r="P4" i="24"/>
  <c r="O17" i="24"/>
  <c r="P11" i="24"/>
  <c r="P18" i="24"/>
  <c r="O23" i="24"/>
  <c r="O25" i="24"/>
  <c r="N26" i="29" l="1"/>
  <c r="N28" i="29" s="1"/>
  <c r="M26" i="29"/>
  <c r="M28" i="29" s="1"/>
  <c r="G26" i="29"/>
  <c r="G28" i="29" s="1"/>
  <c r="L26" i="29"/>
  <c r="L28" i="29" s="1"/>
  <c r="J26" i="29"/>
  <c r="J28" i="29" s="1"/>
  <c r="H26" i="29"/>
  <c r="H28" i="29" s="1"/>
  <c r="I26" i="29"/>
  <c r="I28" i="29" s="1"/>
  <c r="P8" i="30"/>
  <c r="H5" i="70"/>
  <c r="J28" i="41"/>
  <c r="G13" i="57"/>
  <c r="G13" i="30" s="1"/>
  <c r="H13" i="57"/>
  <c r="H13" i="30" s="1"/>
  <c r="I13" i="57"/>
  <c r="I13" i="30" s="1"/>
  <c r="F13" i="57"/>
  <c r="F13" i="30" s="1"/>
  <c r="N13" i="57"/>
  <c r="N13" i="30" s="1"/>
  <c r="J13" i="57"/>
  <c r="J13" i="30" s="1"/>
  <c r="K13" i="57"/>
  <c r="K13" i="30" s="1"/>
  <c r="M13" i="57"/>
  <c r="M13" i="30" s="1"/>
  <c r="L13" i="57"/>
  <c r="L13" i="30" s="1"/>
  <c r="G16" i="57"/>
  <c r="G16" i="30" s="1"/>
  <c r="M16" i="57"/>
  <c r="M16" i="30" s="1"/>
  <c r="I16" i="57"/>
  <c r="I16" i="30" s="1"/>
  <c r="L16" i="57"/>
  <c r="L16" i="30" s="1"/>
  <c r="F16" i="57"/>
  <c r="F16" i="30" s="1"/>
  <c r="J16" i="57"/>
  <c r="J16" i="30" s="1"/>
  <c r="K16" i="57"/>
  <c r="K16" i="30" s="1"/>
  <c r="H16" i="57"/>
  <c r="H16" i="30" s="1"/>
  <c r="N16" i="57"/>
  <c r="N16" i="30" s="1"/>
  <c r="N26" i="41"/>
  <c r="L26" i="41"/>
  <c r="G4" i="57"/>
  <c r="G4" i="30" s="1"/>
  <c r="K4" i="57"/>
  <c r="K4" i="30" s="1"/>
  <c r="L4" i="57"/>
  <c r="L4" i="30" s="1"/>
  <c r="M4" i="57"/>
  <c r="M4" i="30" s="1"/>
  <c r="H4" i="57"/>
  <c r="H4" i="30" s="1"/>
  <c r="F4" i="57"/>
  <c r="F4" i="30" s="1"/>
  <c r="I4" i="57"/>
  <c r="I4" i="30" s="1"/>
  <c r="N4" i="57"/>
  <c r="N4" i="30" s="1"/>
  <c r="J4" i="57"/>
  <c r="J4" i="30" s="1"/>
  <c r="K26" i="41"/>
  <c r="I26" i="41"/>
  <c r="G26" i="41"/>
  <c r="H26" i="41"/>
  <c r="M26" i="41"/>
  <c r="M9" i="57"/>
  <c r="M9" i="30" s="1"/>
  <c r="F9" i="57"/>
  <c r="F9" i="30" s="1"/>
  <c r="I9" i="57"/>
  <c r="I9" i="30" s="1"/>
  <c r="N9" i="57"/>
  <c r="N9" i="30" s="1"/>
  <c r="L9" i="57"/>
  <c r="L9" i="30" s="1"/>
  <c r="G9" i="57"/>
  <c r="G9" i="30" s="1"/>
  <c r="K9" i="57"/>
  <c r="K9" i="30" s="1"/>
  <c r="H9" i="57"/>
  <c r="H9" i="30" s="1"/>
  <c r="J9" i="57"/>
  <c r="J9" i="30" s="1"/>
  <c r="F26" i="41"/>
  <c r="E16" i="57"/>
  <c r="E4" i="57"/>
  <c r="E13" i="57"/>
  <c r="E9" i="57"/>
  <c r="P19" i="24"/>
  <c r="S27" i="20"/>
  <c r="Q27" i="20"/>
  <c r="Q28" i="20" s="1"/>
  <c r="O19" i="24"/>
  <c r="Q27" i="23"/>
  <c r="S27" i="23"/>
  <c r="R27" i="23"/>
  <c r="O8" i="30" l="1"/>
  <c r="M28" i="41"/>
  <c r="K5" i="70"/>
  <c r="L28" i="41"/>
  <c r="J5" i="70"/>
  <c r="F5" i="70"/>
  <c r="H28" i="41"/>
  <c r="L5" i="70"/>
  <c r="N28" i="41"/>
  <c r="F28" i="41"/>
  <c r="D5" i="70"/>
  <c r="G28" i="41"/>
  <c r="E5" i="70"/>
  <c r="K28" i="41"/>
  <c r="I5" i="70"/>
  <c r="H4" i="70"/>
  <c r="J29" i="30"/>
  <c r="H18" i="14"/>
  <c r="G5" i="70"/>
  <c r="I28" i="41"/>
  <c r="H48" i="70"/>
  <c r="H51" i="70"/>
  <c r="H53" i="70"/>
  <c r="H49" i="70"/>
  <c r="H43" i="70"/>
  <c r="H55" i="70"/>
  <c r="H52" i="70"/>
  <c r="H50" i="70"/>
  <c r="H44" i="70"/>
  <c r="H46" i="70"/>
  <c r="H54" i="70"/>
  <c r="H45" i="70"/>
  <c r="H47" i="70"/>
  <c r="P9" i="57"/>
  <c r="O9" i="57"/>
  <c r="P4" i="57"/>
  <c r="O4" i="57"/>
  <c r="O16" i="57"/>
  <c r="P16" i="57"/>
  <c r="P13" i="57"/>
  <c r="O13" i="57"/>
  <c r="P18" i="41"/>
  <c r="O18" i="41"/>
  <c r="G46" i="70" l="1"/>
  <c r="G48" i="70"/>
  <c r="G53" i="70"/>
  <c r="G47" i="70"/>
  <c r="G54" i="70"/>
  <c r="G45" i="70"/>
  <c r="G52" i="70"/>
  <c r="G49" i="70"/>
  <c r="G55" i="70"/>
  <c r="G50" i="70"/>
  <c r="G43" i="70"/>
  <c r="G44" i="70"/>
  <c r="G51" i="70"/>
  <c r="D52" i="70"/>
  <c r="D44" i="70"/>
  <c r="D45" i="70"/>
  <c r="D51" i="70"/>
  <c r="D46" i="70"/>
  <c r="D48" i="70"/>
  <c r="D47" i="70"/>
  <c r="D55" i="70"/>
  <c r="D50" i="70"/>
  <c r="D49" i="70"/>
  <c r="D53" i="70"/>
  <c r="D43" i="70"/>
  <c r="D54" i="70"/>
  <c r="F29" i="30"/>
  <c r="D4" i="70"/>
  <c r="D18" i="14"/>
  <c r="H56" i="70"/>
  <c r="N29" i="30"/>
  <c r="L4" i="70"/>
  <c r="L18" i="14"/>
  <c r="H38" i="70"/>
  <c r="H64" i="70"/>
  <c r="H29" i="70"/>
  <c r="H34" i="70"/>
  <c r="H65" i="70"/>
  <c r="H30" i="70"/>
  <c r="H31" i="70"/>
  <c r="H26" i="70"/>
  <c r="H71" i="70"/>
  <c r="H62" i="70"/>
  <c r="H28" i="70"/>
  <c r="H35" i="70"/>
  <c r="H66" i="70"/>
  <c r="H69" i="70"/>
  <c r="H61" i="70"/>
  <c r="H67" i="70"/>
  <c r="H70" i="70"/>
  <c r="H27" i="70"/>
  <c r="H33" i="70"/>
  <c r="H68" i="70"/>
  <c r="H60" i="70"/>
  <c r="H63" i="70"/>
  <c r="H36" i="70"/>
  <c r="H72" i="70"/>
  <c r="H37" i="70"/>
  <c r="H32" i="70"/>
  <c r="L51" i="70"/>
  <c r="L45" i="70"/>
  <c r="L54" i="70"/>
  <c r="L47" i="70"/>
  <c r="L48" i="70"/>
  <c r="L52" i="70"/>
  <c r="L53" i="70"/>
  <c r="L46" i="70"/>
  <c r="L43" i="70"/>
  <c r="L49" i="70"/>
  <c r="L55" i="70"/>
  <c r="L44" i="70"/>
  <c r="L50" i="70"/>
  <c r="J55" i="70"/>
  <c r="J45" i="70"/>
  <c r="J52" i="70"/>
  <c r="J50" i="70"/>
  <c r="J46" i="70"/>
  <c r="J54" i="70"/>
  <c r="J51" i="70"/>
  <c r="J44" i="70"/>
  <c r="J53" i="70"/>
  <c r="J49" i="70"/>
  <c r="J47" i="70"/>
  <c r="J43" i="70"/>
  <c r="J48" i="70"/>
  <c r="I54" i="70"/>
  <c r="I55" i="70"/>
  <c r="I45" i="70"/>
  <c r="I43" i="70"/>
  <c r="I48" i="70"/>
  <c r="I44" i="70"/>
  <c r="I51" i="70"/>
  <c r="I52" i="70"/>
  <c r="I49" i="70"/>
  <c r="I46" i="70"/>
  <c r="I47" i="70"/>
  <c r="I53" i="70"/>
  <c r="I50" i="70"/>
  <c r="K29" i="30"/>
  <c r="I4" i="70"/>
  <c r="I18" i="14"/>
  <c r="L29" i="30"/>
  <c r="J4" i="70"/>
  <c r="J18" i="14"/>
  <c r="E50" i="70"/>
  <c r="E55" i="70"/>
  <c r="E52" i="70"/>
  <c r="E43" i="70"/>
  <c r="E45" i="70"/>
  <c r="E53" i="70"/>
  <c r="E47" i="70"/>
  <c r="E49" i="70"/>
  <c r="E48" i="70"/>
  <c r="E44" i="70"/>
  <c r="E51" i="70"/>
  <c r="E54" i="70"/>
  <c r="E46" i="70"/>
  <c r="F18" i="14"/>
  <c r="H29" i="30"/>
  <c r="F4" i="70"/>
  <c r="K52" i="70"/>
  <c r="K54" i="70"/>
  <c r="K45" i="70"/>
  <c r="K53" i="70"/>
  <c r="K50" i="70"/>
  <c r="K51" i="70"/>
  <c r="K47" i="70"/>
  <c r="K55" i="70"/>
  <c r="K43" i="70"/>
  <c r="K44" i="70"/>
  <c r="K48" i="70"/>
  <c r="K49" i="70"/>
  <c r="K46" i="70"/>
  <c r="G18" i="14"/>
  <c r="I29" i="30"/>
  <c r="G4" i="70"/>
  <c r="G29" i="30"/>
  <c r="E4" i="70"/>
  <c r="E18" i="14"/>
  <c r="F47" i="70"/>
  <c r="F45" i="70"/>
  <c r="F44" i="70"/>
  <c r="F51" i="70"/>
  <c r="F48" i="70"/>
  <c r="F53" i="70"/>
  <c r="F49" i="70"/>
  <c r="F43" i="70"/>
  <c r="F52" i="70"/>
  <c r="F50" i="70"/>
  <c r="F54" i="70"/>
  <c r="F55" i="70"/>
  <c r="F46" i="70"/>
  <c r="M29" i="30"/>
  <c r="K4" i="70"/>
  <c r="K18" i="14"/>
  <c r="C89" i="14"/>
  <c r="C90" i="14" s="1"/>
  <c r="E9" i="29" l="1"/>
  <c r="E9" i="30" s="1"/>
  <c r="E12" i="29"/>
  <c r="E12" i="30" s="1"/>
  <c r="E15" i="29"/>
  <c r="E15" i="30" s="1"/>
  <c r="E21" i="29"/>
  <c r="E21" i="30" s="1"/>
  <c r="J32" i="70"/>
  <c r="J37" i="70"/>
  <c r="J36" i="70"/>
  <c r="J61" i="70"/>
  <c r="J71" i="70"/>
  <c r="J68" i="70"/>
  <c r="J34" i="70"/>
  <c r="J33" i="70"/>
  <c r="J62" i="70"/>
  <c r="J70" i="70"/>
  <c r="J35" i="70"/>
  <c r="J72" i="70"/>
  <c r="J67" i="70"/>
  <c r="J31" i="70"/>
  <c r="J30" i="70"/>
  <c r="J29" i="70"/>
  <c r="J26" i="70"/>
  <c r="J69" i="70"/>
  <c r="J66" i="70"/>
  <c r="J38" i="70"/>
  <c r="J28" i="70"/>
  <c r="J65" i="70"/>
  <c r="J60" i="70"/>
  <c r="J27" i="70"/>
  <c r="J64" i="70"/>
  <c r="J63" i="70"/>
  <c r="F67" i="70"/>
  <c r="F70" i="70"/>
  <c r="F37" i="70"/>
  <c r="F65" i="70"/>
  <c r="F63" i="70"/>
  <c r="F36" i="70"/>
  <c r="F61" i="70"/>
  <c r="F34" i="70"/>
  <c r="F33" i="70"/>
  <c r="F31" i="70"/>
  <c r="F28" i="70"/>
  <c r="F30" i="70"/>
  <c r="F60" i="70"/>
  <c r="F72" i="70"/>
  <c r="F32" i="70"/>
  <c r="F35" i="70"/>
  <c r="F64" i="70"/>
  <c r="F27" i="70"/>
  <c r="F29" i="70"/>
  <c r="F69" i="70"/>
  <c r="F26" i="70"/>
  <c r="F68" i="70"/>
  <c r="F66" i="70"/>
  <c r="F62" i="70"/>
  <c r="F38" i="70"/>
  <c r="F71" i="70"/>
  <c r="I56" i="70"/>
  <c r="H73" i="70"/>
  <c r="E56" i="70"/>
  <c r="L56" i="70"/>
  <c r="G67" i="70"/>
  <c r="G63" i="70"/>
  <c r="G35" i="70"/>
  <c r="G64" i="70"/>
  <c r="G68" i="70"/>
  <c r="G62" i="70"/>
  <c r="G38" i="70"/>
  <c r="G36" i="70"/>
  <c r="G60" i="70"/>
  <c r="G70" i="70"/>
  <c r="G34" i="70"/>
  <c r="G69" i="70"/>
  <c r="G61" i="70"/>
  <c r="G32" i="70"/>
  <c r="G72" i="70"/>
  <c r="G33" i="70"/>
  <c r="G26" i="70"/>
  <c r="G30" i="70"/>
  <c r="G66" i="70"/>
  <c r="G37" i="70"/>
  <c r="G31" i="70"/>
  <c r="G65" i="70"/>
  <c r="G71" i="70"/>
  <c r="G29" i="70"/>
  <c r="G28" i="70"/>
  <c r="G27" i="70"/>
  <c r="F56" i="70"/>
  <c r="G56" i="70"/>
  <c r="K62" i="70"/>
  <c r="K67" i="70"/>
  <c r="K28" i="70"/>
  <c r="K34" i="70"/>
  <c r="K60" i="70"/>
  <c r="K71" i="70"/>
  <c r="K27" i="70"/>
  <c r="K70" i="70"/>
  <c r="K66" i="70"/>
  <c r="K29" i="70"/>
  <c r="K31" i="70"/>
  <c r="K37" i="70"/>
  <c r="K30" i="70"/>
  <c r="K63" i="70"/>
  <c r="K61" i="70"/>
  <c r="K26" i="70"/>
  <c r="K32" i="70"/>
  <c r="K64" i="70"/>
  <c r="K65" i="70"/>
  <c r="K35" i="70"/>
  <c r="K72" i="70"/>
  <c r="K68" i="70"/>
  <c r="K33" i="70"/>
  <c r="K36" i="70"/>
  <c r="K69" i="70"/>
  <c r="K38" i="70"/>
  <c r="E71" i="70"/>
  <c r="E68" i="70"/>
  <c r="E60" i="70"/>
  <c r="E32" i="70"/>
  <c r="E72" i="70"/>
  <c r="E64" i="70"/>
  <c r="E63" i="70"/>
  <c r="E36" i="70"/>
  <c r="E26" i="70"/>
  <c r="E61" i="70"/>
  <c r="E65" i="70"/>
  <c r="E38" i="70"/>
  <c r="E33" i="70"/>
  <c r="E62" i="70"/>
  <c r="E37" i="70"/>
  <c r="E34" i="70"/>
  <c r="E66" i="70"/>
  <c r="E67" i="70"/>
  <c r="E28" i="70"/>
  <c r="E35" i="70"/>
  <c r="E31" i="70"/>
  <c r="E27" i="70"/>
  <c r="E70" i="70"/>
  <c r="E29" i="70"/>
  <c r="E69" i="70"/>
  <c r="E30" i="70"/>
  <c r="L69" i="70"/>
  <c r="L29" i="70"/>
  <c r="L36" i="70"/>
  <c r="L63" i="70"/>
  <c r="L71" i="70"/>
  <c r="L72" i="70"/>
  <c r="L67" i="70"/>
  <c r="L26" i="70"/>
  <c r="L33" i="70"/>
  <c r="L68" i="70"/>
  <c r="L64" i="70"/>
  <c r="L38" i="70"/>
  <c r="L62" i="70"/>
  <c r="L37" i="70"/>
  <c r="L31" i="70"/>
  <c r="L32" i="70"/>
  <c r="L27" i="70"/>
  <c r="L30" i="70"/>
  <c r="L70" i="70"/>
  <c r="L34" i="70"/>
  <c r="L35" i="70"/>
  <c r="L28" i="70"/>
  <c r="L66" i="70"/>
  <c r="L65" i="70"/>
  <c r="L61" i="70"/>
  <c r="L60" i="70"/>
  <c r="K56" i="70"/>
  <c r="I69" i="70"/>
  <c r="I72" i="70"/>
  <c r="I32" i="70"/>
  <c r="I33" i="70"/>
  <c r="I61" i="70"/>
  <c r="I64" i="70"/>
  <c r="I29" i="70"/>
  <c r="I37" i="70"/>
  <c r="I62" i="70"/>
  <c r="I28" i="70"/>
  <c r="I26" i="70"/>
  <c r="I70" i="70"/>
  <c r="I34" i="70"/>
  <c r="I35" i="70"/>
  <c r="I67" i="70"/>
  <c r="I31" i="70"/>
  <c r="I38" i="70"/>
  <c r="I27" i="70"/>
  <c r="I68" i="70"/>
  <c r="I66" i="70"/>
  <c r="I30" i="70"/>
  <c r="I36" i="70"/>
  <c r="I71" i="70"/>
  <c r="I60" i="70"/>
  <c r="I65" i="70"/>
  <c r="I63" i="70"/>
  <c r="J56" i="70"/>
  <c r="H39" i="70"/>
  <c r="D72" i="70"/>
  <c r="D68" i="70"/>
  <c r="D61" i="70"/>
  <c r="D29" i="70"/>
  <c r="D67" i="70"/>
  <c r="D33" i="70"/>
  <c r="D32" i="70"/>
  <c r="D63" i="70"/>
  <c r="D38" i="70"/>
  <c r="D27" i="70"/>
  <c r="D64" i="70"/>
  <c r="D71" i="70"/>
  <c r="D60" i="70"/>
  <c r="D30" i="70"/>
  <c r="D66" i="70"/>
  <c r="D65" i="70"/>
  <c r="D62" i="70"/>
  <c r="D36" i="70"/>
  <c r="D35" i="70"/>
  <c r="D37" i="70"/>
  <c r="D28" i="70"/>
  <c r="D26" i="70"/>
  <c r="D31" i="70"/>
  <c r="D34" i="70"/>
  <c r="D69" i="70"/>
  <c r="D70" i="70"/>
  <c r="D56" i="70"/>
  <c r="E24" i="29"/>
  <c r="E19" i="29"/>
  <c r="E14" i="29"/>
  <c r="E6" i="29"/>
  <c r="E20" i="29"/>
  <c r="E16" i="29"/>
  <c r="E16" i="30" s="1"/>
  <c r="E7" i="29"/>
  <c r="E25" i="29"/>
  <c r="E25" i="30" s="1"/>
  <c r="E22" i="29"/>
  <c r="E22" i="30" s="1"/>
  <c r="E17" i="29"/>
  <c r="E4" i="29"/>
  <c r="E4" i="30" s="1"/>
  <c r="E18" i="29"/>
  <c r="E23" i="29"/>
  <c r="E5" i="29"/>
  <c r="E13" i="29"/>
  <c r="E13" i="30" s="1"/>
  <c r="P21" i="29" l="1"/>
  <c r="O21" i="29"/>
  <c r="P15" i="29"/>
  <c r="O15" i="29"/>
  <c r="P12" i="29"/>
  <c r="O12" i="29"/>
  <c r="O15" i="30"/>
  <c r="P15" i="30"/>
  <c r="P21" i="30"/>
  <c r="O21" i="30"/>
  <c r="L73" i="70"/>
  <c r="E73" i="70"/>
  <c r="K73" i="70"/>
  <c r="F39" i="70"/>
  <c r="F73" i="70"/>
  <c r="J73" i="70"/>
  <c r="L39" i="70"/>
  <c r="E39" i="70"/>
  <c r="G39" i="70"/>
  <c r="G73" i="70"/>
  <c r="I39" i="70"/>
  <c r="D39" i="70"/>
  <c r="D73" i="70"/>
  <c r="K39" i="70"/>
  <c r="I73" i="70"/>
  <c r="J39" i="70"/>
  <c r="E3" i="29"/>
  <c r="E11" i="29"/>
  <c r="P12" i="30" l="1"/>
  <c r="O12" i="30"/>
  <c r="P5" i="29"/>
  <c r="O20" i="29"/>
  <c r="O7" i="29"/>
  <c r="P14" i="29"/>
  <c r="O23" i="29"/>
  <c r="O22" i="29"/>
  <c r="P22" i="29"/>
  <c r="P6" i="29"/>
  <c r="P17" i="29"/>
  <c r="P11" i="29"/>
  <c r="O6" i="29"/>
  <c r="O24" i="29"/>
  <c r="P9" i="29"/>
  <c r="O25" i="29"/>
  <c r="O16" i="29"/>
  <c r="O9" i="29"/>
  <c r="O13" i="29"/>
  <c r="P25" i="29"/>
  <c r="P18" i="29"/>
  <c r="P23" i="29"/>
  <c r="P7" i="29"/>
  <c r="O5" i="29"/>
  <c r="O18" i="29"/>
  <c r="P19" i="29"/>
  <c r="P4" i="29"/>
  <c r="O11" i="29"/>
  <c r="O14" i="29"/>
  <c r="P13" i="29"/>
  <c r="O19" i="29"/>
  <c r="O4" i="29"/>
  <c r="P16" i="29"/>
  <c r="O17" i="29"/>
  <c r="P24" i="29"/>
  <c r="P20" i="29"/>
  <c r="S5" i="1"/>
  <c r="S6" i="1"/>
  <c r="S7" i="1"/>
  <c r="S10" i="1"/>
  <c r="S11" i="1"/>
  <c r="S14" i="1"/>
  <c r="S17" i="1"/>
  <c r="S18" i="1"/>
  <c r="S19" i="1"/>
  <c r="S24" i="23"/>
  <c r="S3" i="1"/>
  <c r="I24" i="57" l="1"/>
  <c r="I24" i="30" s="1"/>
  <c r="M24" i="57"/>
  <c r="M24" i="30" s="1"/>
  <c r="G24" i="57"/>
  <c r="G24" i="30" s="1"/>
  <c r="H24" i="57"/>
  <c r="H24" i="30" s="1"/>
  <c r="L24" i="57"/>
  <c r="L24" i="30" s="1"/>
  <c r="J24" i="57"/>
  <c r="J24" i="30" s="1"/>
  <c r="N24" i="57"/>
  <c r="N24" i="30" s="1"/>
  <c r="F24" i="57"/>
  <c r="F24" i="30" s="1"/>
  <c r="K24" i="57"/>
  <c r="K24" i="30" s="1"/>
  <c r="E24" i="57"/>
  <c r="E24" i="30" s="1"/>
  <c r="R27" i="1"/>
  <c r="S3" i="20"/>
  <c r="S3" i="23"/>
  <c r="S23" i="23"/>
  <c r="S23" i="20"/>
  <c r="S17" i="23"/>
  <c r="S17" i="20"/>
  <c r="S20" i="23"/>
  <c r="S20" i="20"/>
  <c r="S7" i="20"/>
  <c r="S7" i="23"/>
  <c r="S11" i="20"/>
  <c r="S11" i="23"/>
  <c r="S6" i="23"/>
  <c r="S6" i="20"/>
  <c r="S19" i="23"/>
  <c r="S19" i="20"/>
  <c r="S24" i="20"/>
  <c r="S18" i="23"/>
  <c r="S18" i="20"/>
  <c r="S10" i="23"/>
  <c r="S10" i="20"/>
  <c r="S5" i="23"/>
  <c r="S5" i="20"/>
  <c r="S14" i="23"/>
  <c r="S14" i="20"/>
  <c r="S27" i="1"/>
  <c r="Q27" i="1"/>
  <c r="F5" i="57" l="1"/>
  <c r="F5" i="30" s="1"/>
  <c r="L5" i="57"/>
  <c r="L5" i="30" s="1"/>
  <c r="G5" i="57"/>
  <c r="G5" i="30" s="1"/>
  <c r="H5" i="57"/>
  <c r="H5" i="30" s="1"/>
  <c r="J5" i="57"/>
  <c r="J5" i="30" s="1"/>
  <c r="K5" i="57"/>
  <c r="K5" i="30" s="1"/>
  <c r="N5" i="57"/>
  <c r="N5" i="30" s="1"/>
  <c r="M5" i="57"/>
  <c r="M5" i="30" s="1"/>
  <c r="I5" i="57"/>
  <c r="I5" i="30" s="1"/>
  <c r="G6" i="57"/>
  <c r="G6" i="30" s="1"/>
  <c r="F6" i="57"/>
  <c r="F6" i="30" s="1"/>
  <c r="L6" i="57"/>
  <c r="L6" i="30" s="1"/>
  <c r="N6" i="57"/>
  <c r="N6" i="30" s="1"/>
  <c r="I6" i="57"/>
  <c r="I6" i="30" s="1"/>
  <c r="M6" i="57"/>
  <c r="M6" i="30" s="1"/>
  <c r="J6" i="57"/>
  <c r="J6" i="30" s="1"/>
  <c r="H6" i="57"/>
  <c r="H6" i="30" s="1"/>
  <c r="K6" i="57"/>
  <c r="K6" i="30" s="1"/>
  <c r="G10" i="57"/>
  <c r="G10" i="30" s="1"/>
  <c r="K10" i="57"/>
  <c r="K10" i="30" s="1"/>
  <c r="I10" i="57"/>
  <c r="I10" i="30" s="1"/>
  <c r="J10" i="57"/>
  <c r="J10" i="30" s="1"/>
  <c r="L10" i="57"/>
  <c r="L10" i="30" s="1"/>
  <c r="N10" i="57"/>
  <c r="N10" i="30" s="1"/>
  <c r="H10" i="57"/>
  <c r="H10" i="30" s="1"/>
  <c r="M10" i="57"/>
  <c r="M10" i="30" s="1"/>
  <c r="F10" i="57"/>
  <c r="F10" i="30" s="1"/>
  <c r="G17" i="57"/>
  <c r="G17" i="30" s="1"/>
  <c r="N17" i="57"/>
  <c r="N17" i="30" s="1"/>
  <c r="F17" i="57"/>
  <c r="F17" i="30" s="1"/>
  <c r="K17" i="57"/>
  <c r="K17" i="30" s="1"/>
  <c r="J17" i="57"/>
  <c r="J17" i="30" s="1"/>
  <c r="L17" i="57"/>
  <c r="L17" i="30" s="1"/>
  <c r="M17" i="57"/>
  <c r="M17" i="30" s="1"/>
  <c r="H17" i="57"/>
  <c r="H17" i="30" s="1"/>
  <c r="I17" i="57"/>
  <c r="I17" i="30" s="1"/>
  <c r="G7" i="57"/>
  <c r="G7" i="30" s="1"/>
  <c r="J7" i="57"/>
  <c r="J7" i="30" s="1"/>
  <c r="F7" i="57"/>
  <c r="F7" i="30" s="1"/>
  <c r="H7" i="57"/>
  <c r="H7" i="30" s="1"/>
  <c r="I7" i="57"/>
  <c r="I7" i="30" s="1"/>
  <c r="L7" i="57"/>
  <c r="L7" i="30" s="1"/>
  <c r="M7" i="57"/>
  <c r="M7" i="30" s="1"/>
  <c r="N7" i="57"/>
  <c r="N7" i="30" s="1"/>
  <c r="K7" i="57"/>
  <c r="K7" i="30" s="1"/>
  <c r="J11" i="57"/>
  <c r="J11" i="30" s="1"/>
  <c r="G11" i="57"/>
  <c r="G11" i="30" s="1"/>
  <c r="M11" i="57"/>
  <c r="M11" i="30" s="1"/>
  <c r="F11" i="57"/>
  <c r="F11" i="30" s="1"/>
  <c r="H11" i="57"/>
  <c r="H11" i="30" s="1"/>
  <c r="K11" i="57"/>
  <c r="K11" i="30" s="1"/>
  <c r="I11" i="57"/>
  <c r="I11" i="30" s="1"/>
  <c r="L11" i="57"/>
  <c r="L11" i="30" s="1"/>
  <c r="N11" i="57"/>
  <c r="N11" i="30" s="1"/>
  <c r="G18" i="57"/>
  <c r="G18" i="30" s="1"/>
  <c r="J18" i="57"/>
  <c r="J18" i="30" s="1"/>
  <c r="N18" i="57"/>
  <c r="N18" i="30" s="1"/>
  <c r="M18" i="57"/>
  <c r="M18" i="30" s="1"/>
  <c r="F18" i="57"/>
  <c r="F18" i="30" s="1"/>
  <c r="I18" i="57"/>
  <c r="I18" i="30" s="1"/>
  <c r="L18" i="57"/>
  <c r="L18" i="30" s="1"/>
  <c r="H18" i="57"/>
  <c r="H18" i="30" s="1"/>
  <c r="K18" i="57"/>
  <c r="K18" i="30" s="1"/>
  <c r="H23" i="57"/>
  <c r="H23" i="30" s="1"/>
  <c r="M23" i="57"/>
  <c r="M23" i="30" s="1"/>
  <c r="F23" i="57"/>
  <c r="F23" i="30" s="1"/>
  <c r="I23" i="57"/>
  <c r="I23" i="30" s="1"/>
  <c r="N23" i="57"/>
  <c r="N23" i="30" s="1"/>
  <c r="J23" i="57"/>
  <c r="J23" i="30" s="1"/>
  <c r="K23" i="57"/>
  <c r="K23" i="30" s="1"/>
  <c r="G23" i="57"/>
  <c r="G23" i="30" s="1"/>
  <c r="L23" i="57"/>
  <c r="L23" i="30" s="1"/>
  <c r="G14" i="57"/>
  <c r="G14" i="30" s="1"/>
  <c r="L14" i="57"/>
  <c r="L14" i="30" s="1"/>
  <c r="I14" i="57"/>
  <c r="I14" i="30" s="1"/>
  <c r="F14" i="57"/>
  <c r="F14" i="30" s="1"/>
  <c r="H14" i="57"/>
  <c r="H14" i="30" s="1"/>
  <c r="J14" i="57"/>
  <c r="J14" i="30" s="1"/>
  <c r="N14" i="57"/>
  <c r="N14" i="30" s="1"/>
  <c r="K14" i="57"/>
  <c r="K14" i="30" s="1"/>
  <c r="M14" i="57"/>
  <c r="M14" i="30" s="1"/>
  <c r="F3" i="57"/>
  <c r="F3" i="30" s="1"/>
  <c r="H3" i="57"/>
  <c r="H3" i="30" s="1"/>
  <c r="N3" i="57"/>
  <c r="N3" i="30" s="1"/>
  <c r="J3" i="57"/>
  <c r="J3" i="30" s="1"/>
  <c r="L3" i="57"/>
  <c r="L3" i="30" s="1"/>
  <c r="K3" i="57"/>
  <c r="K3" i="30" s="1"/>
  <c r="G3" i="57"/>
  <c r="G3" i="30" s="1"/>
  <c r="M3" i="57"/>
  <c r="M3" i="30" s="1"/>
  <c r="I3" i="57"/>
  <c r="I3" i="30" s="1"/>
  <c r="M19" i="57"/>
  <c r="M19" i="30" s="1"/>
  <c r="N19" i="57"/>
  <c r="N19" i="30" s="1"/>
  <c r="H19" i="57"/>
  <c r="H19" i="30" s="1"/>
  <c r="G19" i="57"/>
  <c r="G19" i="30" s="1"/>
  <c r="J19" i="57"/>
  <c r="J19" i="30" s="1"/>
  <c r="F19" i="57"/>
  <c r="F19" i="30" s="1"/>
  <c r="I19" i="57"/>
  <c r="I19" i="30" s="1"/>
  <c r="K19" i="57"/>
  <c r="K19" i="30" s="1"/>
  <c r="L19" i="57"/>
  <c r="L19" i="30" s="1"/>
  <c r="M20" i="57"/>
  <c r="M20" i="30" s="1"/>
  <c r="N20" i="57"/>
  <c r="N20" i="30" s="1"/>
  <c r="K20" i="57"/>
  <c r="K20" i="30" s="1"/>
  <c r="G20" i="57"/>
  <c r="G20" i="30" s="1"/>
  <c r="L20" i="57"/>
  <c r="L20" i="30" s="1"/>
  <c r="F20" i="57"/>
  <c r="F20" i="30" s="1"/>
  <c r="J20" i="57"/>
  <c r="J20" i="30" s="1"/>
  <c r="I20" i="57"/>
  <c r="I20" i="30" s="1"/>
  <c r="H20" i="57"/>
  <c r="H20" i="30" s="1"/>
  <c r="E23" i="57"/>
  <c r="E23" i="30" s="1"/>
  <c r="E14" i="57"/>
  <c r="E14" i="30" s="1"/>
  <c r="E11" i="57"/>
  <c r="E11" i="30" s="1"/>
  <c r="E19" i="57"/>
  <c r="E19" i="30" s="1"/>
  <c r="E20" i="57"/>
  <c r="E20" i="30" s="1"/>
  <c r="E17" i="57"/>
  <c r="E17" i="30" s="1"/>
  <c r="E6" i="57"/>
  <c r="E6" i="30" s="1"/>
  <c r="E5" i="57"/>
  <c r="E5" i="30" s="1"/>
  <c r="E18" i="57"/>
  <c r="E18" i="30" s="1"/>
  <c r="E7" i="57"/>
  <c r="E7" i="30" s="1"/>
  <c r="E3" i="57"/>
  <c r="P24" i="57"/>
  <c r="O24" i="57"/>
  <c r="S26" i="20"/>
  <c r="S28" i="20" s="1"/>
  <c r="F26" i="57" l="1"/>
  <c r="F28" i="57" s="1"/>
  <c r="F26" i="30"/>
  <c r="G26" i="57"/>
  <c r="G28" i="57" s="1"/>
  <c r="G26" i="30"/>
  <c r="K26" i="57"/>
  <c r="K28" i="57" s="1"/>
  <c r="K26" i="30"/>
  <c r="L26" i="57"/>
  <c r="L28" i="57" s="1"/>
  <c r="L26" i="30"/>
  <c r="J26" i="57"/>
  <c r="J28" i="57" s="1"/>
  <c r="J26" i="30"/>
  <c r="M26" i="30"/>
  <c r="M26" i="57"/>
  <c r="M28" i="57" s="1"/>
  <c r="N26" i="57"/>
  <c r="N28" i="57" s="1"/>
  <c r="N26" i="30"/>
  <c r="I26" i="57"/>
  <c r="I28" i="57" s="1"/>
  <c r="I26" i="30"/>
  <c r="H26" i="57"/>
  <c r="H28" i="57" s="1"/>
  <c r="H26" i="30"/>
  <c r="P18" i="57"/>
  <c r="O18" i="57"/>
  <c r="P17" i="57"/>
  <c r="O17" i="57"/>
  <c r="O7" i="57"/>
  <c r="P7" i="57"/>
  <c r="P3" i="57"/>
  <c r="O3" i="57"/>
  <c r="O11" i="57"/>
  <c r="P11" i="57"/>
  <c r="P23" i="57"/>
  <c r="O23" i="57"/>
  <c r="P19" i="57"/>
  <c r="O19" i="57"/>
  <c r="O5" i="57"/>
  <c r="P5" i="57"/>
  <c r="P6" i="57"/>
  <c r="O6" i="57"/>
  <c r="O20" i="57"/>
  <c r="P20" i="57"/>
  <c r="P14" i="57"/>
  <c r="O14" i="57"/>
  <c r="E3" i="24"/>
  <c r="E3" i="41" s="1"/>
  <c r="I15" i="71" l="1"/>
  <c r="I14" i="71"/>
  <c r="I13" i="71"/>
  <c r="I12" i="71"/>
  <c r="I11" i="71"/>
  <c r="I10" i="71"/>
  <c r="I9" i="71"/>
  <c r="I8" i="71"/>
  <c r="I7" i="71"/>
  <c r="I6" i="71"/>
  <c r="I5" i="71"/>
  <c r="I4" i="71"/>
  <c r="I3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K15" i="71"/>
  <c r="K14" i="71"/>
  <c r="K13" i="71"/>
  <c r="K12" i="71"/>
  <c r="K11" i="71"/>
  <c r="K10" i="71"/>
  <c r="K9" i="71"/>
  <c r="K8" i="71"/>
  <c r="K7" i="71"/>
  <c r="K6" i="71"/>
  <c r="K5" i="71"/>
  <c r="K4" i="71"/>
  <c r="K3" i="71"/>
  <c r="F13" i="71"/>
  <c r="F5" i="71"/>
  <c r="F14" i="71"/>
  <c r="F6" i="71"/>
  <c r="F12" i="71"/>
  <c r="F15" i="71"/>
  <c r="F7" i="71"/>
  <c r="F8" i="71"/>
  <c r="F9" i="71"/>
  <c r="F4" i="71"/>
  <c r="F10" i="71"/>
  <c r="F11" i="71"/>
  <c r="F3" i="71"/>
  <c r="G14" i="71"/>
  <c r="G6" i="71"/>
  <c r="G15" i="71"/>
  <c r="G7" i="71"/>
  <c r="G8" i="71"/>
  <c r="G9" i="71"/>
  <c r="G13" i="71"/>
  <c r="G10" i="71"/>
  <c r="G11" i="71"/>
  <c r="G3" i="71"/>
  <c r="G5" i="71"/>
  <c r="G12" i="71"/>
  <c r="G4" i="71"/>
  <c r="E12" i="71"/>
  <c r="E4" i="71"/>
  <c r="E13" i="71"/>
  <c r="E5" i="71"/>
  <c r="E14" i="71"/>
  <c r="E6" i="71"/>
  <c r="E3" i="71"/>
  <c r="E15" i="71"/>
  <c r="E7" i="71"/>
  <c r="E8" i="71"/>
  <c r="E9" i="71"/>
  <c r="E10" i="71"/>
  <c r="E11" i="71"/>
  <c r="D11" i="71"/>
  <c r="D3" i="71"/>
  <c r="D10" i="71"/>
  <c r="D12" i="71"/>
  <c r="D4" i="71"/>
  <c r="D13" i="71"/>
  <c r="D5" i="71"/>
  <c r="D14" i="71"/>
  <c r="D6" i="71"/>
  <c r="D15" i="71"/>
  <c r="D7" i="71"/>
  <c r="D8" i="71"/>
  <c r="D9" i="71"/>
  <c r="H15" i="71"/>
  <c r="H7" i="71"/>
  <c r="H8" i="71"/>
  <c r="H9" i="71"/>
  <c r="H10" i="71"/>
  <c r="H11" i="71"/>
  <c r="H3" i="71"/>
  <c r="H6" i="71"/>
  <c r="H12" i="71"/>
  <c r="H4" i="71"/>
  <c r="H14" i="71"/>
  <c r="H13" i="71"/>
  <c r="H5" i="71"/>
  <c r="C10" i="71"/>
  <c r="C32" i="71" s="1"/>
  <c r="C11" i="71"/>
  <c r="C33" i="71" s="1"/>
  <c r="C3" i="71"/>
  <c r="C25" i="71" s="1"/>
  <c r="C12" i="71"/>
  <c r="C34" i="71" s="1"/>
  <c r="C4" i="71"/>
  <c r="C26" i="71" s="1"/>
  <c r="C9" i="71"/>
  <c r="C31" i="71" s="1"/>
  <c r="C13" i="71"/>
  <c r="C35" i="71" s="1"/>
  <c r="C5" i="71"/>
  <c r="C27" i="71" s="1"/>
  <c r="C14" i="71"/>
  <c r="C36" i="71" s="1"/>
  <c r="C6" i="71"/>
  <c r="C28" i="71" s="1"/>
  <c r="C15" i="71"/>
  <c r="C37" i="71" s="1"/>
  <c r="C7" i="71"/>
  <c r="C29" i="71" s="1"/>
  <c r="C8" i="71"/>
  <c r="C30" i="71" s="1"/>
  <c r="H13" i="70"/>
  <c r="H19" i="70"/>
  <c r="J28" i="30"/>
  <c r="H21" i="70"/>
  <c r="H11" i="70"/>
  <c r="H16" i="70"/>
  <c r="H20" i="70"/>
  <c r="H17" i="70"/>
  <c r="H12" i="70"/>
  <c r="H9" i="70"/>
  <c r="H18" i="70"/>
  <c r="H15" i="70"/>
  <c r="H14" i="70"/>
  <c r="H10" i="70"/>
  <c r="E14" i="70"/>
  <c r="E20" i="70"/>
  <c r="E15" i="70"/>
  <c r="E12" i="70"/>
  <c r="E16" i="70"/>
  <c r="E18" i="70"/>
  <c r="E17" i="70"/>
  <c r="G28" i="30"/>
  <c r="E9" i="70"/>
  <c r="E21" i="70"/>
  <c r="E13" i="70"/>
  <c r="E11" i="70"/>
  <c r="E10" i="70"/>
  <c r="E19" i="70"/>
  <c r="J11" i="70"/>
  <c r="J16" i="70"/>
  <c r="J18" i="70"/>
  <c r="J15" i="70"/>
  <c r="J9" i="70"/>
  <c r="J20" i="70"/>
  <c r="J12" i="70"/>
  <c r="J13" i="70"/>
  <c r="L28" i="30"/>
  <c r="J21" i="70"/>
  <c r="J10" i="70"/>
  <c r="J14" i="70"/>
  <c r="J17" i="70"/>
  <c r="J19" i="70"/>
  <c r="F10" i="70"/>
  <c r="F14" i="70"/>
  <c r="F11" i="70"/>
  <c r="F13" i="70"/>
  <c r="F17" i="70"/>
  <c r="F15" i="70"/>
  <c r="F21" i="70"/>
  <c r="F16" i="70"/>
  <c r="F12" i="70"/>
  <c r="F20" i="70"/>
  <c r="F9" i="70"/>
  <c r="F18" i="70"/>
  <c r="H28" i="30"/>
  <c r="F19" i="70"/>
  <c r="L13" i="70"/>
  <c r="L21" i="70"/>
  <c r="L10" i="70"/>
  <c r="L14" i="70"/>
  <c r="L18" i="70"/>
  <c r="L9" i="70"/>
  <c r="L15" i="70"/>
  <c r="N28" i="30"/>
  <c r="L16" i="70"/>
  <c r="L20" i="70"/>
  <c r="L12" i="70"/>
  <c r="L11" i="70"/>
  <c r="L17" i="70"/>
  <c r="L19" i="70"/>
  <c r="I18" i="70"/>
  <c r="I9" i="70"/>
  <c r="I15" i="70"/>
  <c r="I21" i="70"/>
  <c r="I14" i="70"/>
  <c r="I10" i="70"/>
  <c r="I12" i="70"/>
  <c r="I13" i="70"/>
  <c r="K28" i="30"/>
  <c r="I20" i="70"/>
  <c r="I17" i="70"/>
  <c r="I11" i="70"/>
  <c r="I16" i="70"/>
  <c r="I19" i="70"/>
  <c r="D21" i="70"/>
  <c r="D19" i="70"/>
  <c r="D13" i="70"/>
  <c r="D18" i="70"/>
  <c r="D14" i="70"/>
  <c r="D10" i="70"/>
  <c r="D9" i="70"/>
  <c r="D15" i="70"/>
  <c r="D16" i="70"/>
  <c r="D20" i="70"/>
  <c r="D17" i="70"/>
  <c r="D12" i="70"/>
  <c r="F28" i="30"/>
  <c r="D11" i="70"/>
  <c r="I28" i="30"/>
  <c r="G19" i="70"/>
  <c r="G15" i="70"/>
  <c r="G16" i="70"/>
  <c r="G12" i="70"/>
  <c r="G20" i="70"/>
  <c r="G13" i="70"/>
  <c r="G17" i="70"/>
  <c r="G21" i="70"/>
  <c r="G9" i="70"/>
  <c r="G14" i="70"/>
  <c r="G11" i="70"/>
  <c r="G18" i="70"/>
  <c r="G10" i="70"/>
  <c r="K11" i="70"/>
  <c r="K17" i="70"/>
  <c r="K20" i="70"/>
  <c r="K10" i="70"/>
  <c r="K12" i="70"/>
  <c r="K18" i="70"/>
  <c r="K21" i="70"/>
  <c r="K9" i="70"/>
  <c r="K13" i="70"/>
  <c r="M28" i="30"/>
  <c r="K14" i="70"/>
  <c r="K16" i="70"/>
  <c r="K19" i="70"/>
  <c r="K15" i="70"/>
  <c r="O18" i="30"/>
  <c r="P18" i="30"/>
  <c r="P3" i="1"/>
  <c r="O3" i="1"/>
  <c r="J16" i="71" l="1"/>
  <c r="J20" i="71" s="1"/>
  <c r="J21" i="71" s="1"/>
  <c r="J31" i="71" s="1"/>
  <c r="I16" i="71"/>
  <c r="I20" i="71" s="1"/>
  <c r="I21" i="71" s="1"/>
  <c r="I33" i="71" s="1"/>
  <c r="K16" i="71"/>
  <c r="K20" i="71" s="1"/>
  <c r="K21" i="71" s="1"/>
  <c r="K26" i="71" s="1"/>
  <c r="C16" i="71"/>
  <c r="C20" i="71" s="1"/>
  <c r="H16" i="71"/>
  <c r="D16" i="71"/>
  <c r="F16" i="71"/>
  <c r="G16" i="71"/>
  <c r="E16" i="71"/>
  <c r="K3" i="70"/>
  <c r="K17" i="14"/>
  <c r="H22" i="70"/>
  <c r="D3" i="70"/>
  <c r="D17" i="14"/>
  <c r="J22" i="70"/>
  <c r="K22" i="70"/>
  <c r="I17" i="14"/>
  <c r="I3" i="70"/>
  <c r="F3" i="70"/>
  <c r="F17" i="14"/>
  <c r="E22" i="70"/>
  <c r="I22" i="70"/>
  <c r="L22" i="70"/>
  <c r="E17" i="14"/>
  <c r="E3" i="70"/>
  <c r="L17" i="14"/>
  <c r="L3" i="70"/>
  <c r="F22" i="70"/>
  <c r="J3" i="70"/>
  <c r="J17" i="14"/>
  <c r="G22" i="70"/>
  <c r="G3" i="70"/>
  <c r="G17" i="14"/>
  <c r="D22" i="70"/>
  <c r="H3" i="70"/>
  <c r="H17" i="14"/>
  <c r="O3" i="23"/>
  <c r="P3" i="23"/>
  <c r="I34" i="71" l="1"/>
  <c r="J28" i="71"/>
  <c r="J34" i="71"/>
  <c r="I26" i="71"/>
  <c r="I32" i="71"/>
  <c r="J26" i="71"/>
  <c r="J37" i="71"/>
  <c r="I36" i="71"/>
  <c r="J29" i="71"/>
  <c r="I30" i="71"/>
  <c r="I28" i="71"/>
  <c r="J35" i="71"/>
  <c r="J33" i="71"/>
  <c r="I25" i="71"/>
  <c r="J30" i="71"/>
  <c r="I31" i="71"/>
  <c r="I37" i="71"/>
  <c r="I35" i="71"/>
  <c r="J27" i="71"/>
  <c r="J36" i="71"/>
  <c r="I29" i="71"/>
  <c r="I27" i="71"/>
  <c r="K33" i="71"/>
  <c r="J32" i="71"/>
  <c r="J25" i="71"/>
  <c r="K32" i="71"/>
  <c r="K31" i="71"/>
  <c r="K37" i="71"/>
  <c r="K36" i="71"/>
  <c r="K25" i="71"/>
  <c r="K30" i="71"/>
  <c r="K29" i="71"/>
  <c r="K28" i="71"/>
  <c r="K35" i="71"/>
  <c r="K34" i="71"/>
  <c r="K27" i="71"/>
  <c r="H20" i="71"/>
  <c r="H21" i="71" s="1"/>
  <c r="G20" i="71"/>
  <c r="E20" i="71"/>
  <c r="D20" i="71"/>
  <c r="D21" i="71" s="1"/>
  <c r="C38" i="71"/>
  <c r="E32" i="69" s="1"/>
  <c r="F20" i="71"/>
  <c r="D85" i="70"/>
  <c r="D102" i="70" s="1"/>
  <c r="D84" i="70"/>
  <c r="D101" i="70" s="1"/>
  <c r="D82" i="70"/>
  <c r="D99" i="70" s="1"/>
  <c r="D77" i="70"/>
  <c r="D83" i="70"/>
  <c r="D100" i="70" s="1"/>
  <c r="D78" i="70"/>
  <c r="D95" i="70" s="1"/>
  <c r="D89" i="70"/>
  <c r="D106" i="70" s="1"/>
  <c r="D88" i="70"/>
  <c r="D105" i="70" s="1"/>
  <c r="D79" i="70"/>
  <c r="D96" i="70" s="1"/>
  <c r="D80" i="70"/>
  <c r="D97" i="70" s="1"/>
  <c r="D81" i="70"/>
  <c r="D98" i="70" s="1"/>
  <c r="D86" i="70"/>
  <c r="D103" i="70" s="1"/>
  <c r="D87" i="70"/>
  <c r="D104" i="70" s="1"/>
  <c r="I84" i="70"/>
  <c r="I101" i="70" s="1"/>
  <c r="I82" i="70"/>
  <c r="I99" i="70" s="1"/>
  <c r="I87" i="70"/>
  <c r="I104" i="70" s="1"/>
  <c r="I77" i="70"/>
  <c r="I88" i="70"/>
  <c r="I105" i="70" s="1"/>
  <c r="I81" i="70"/>
  <c r="I98" i="70" s="1"/>
  <c r="I80" i="70"/>
  <c r="I97" i="70" s="1"/>
  <c r="I78" i="70"/>
  <c r="I95" i="70" s="1"/>
  <c r="I89" i="70"/>
  <c r="I106" i="70" s="1"/>
  <c r="I79" i="70"/>
  <c r="I96" i="70" s="1"/>
  <c r="I86" i="70"/>
  <c r="I103" i="70" s="1"/>
  <c r="I85" i="70"/>
  <c r="I102" i="70" s="1"/>
  <c r="I83" i="70"/>
  <c r="I100" i="70" s="1"/>
  <c r="K82" i="70"/>
  <c r="K99" i="70" s="1"/>
  <c r="K83" i="70"/>
  <c r="K100" i="70" s="1"/>
  <c r="K85" i="70"/>
  <c r="K102" i="70" s="1"/>
  <c r="K79" i="70"/>
  <c r="K96" i="70" s="1"/>
  <c r="K80" i="70"/>
  <c r="K97" i="70" s="1"/>
  <c r="K86" i="70"/>
  <c r="K103" i="70" s="1"/>
  <c r="K88" i="70"/>
  <c r="K105" i="70" s="1"/>
  <c r="K77" i="70"/>
  <c r="K89" i="70"/>
  <c r="K106" i="70" s="1"/>
  <c r="K78" i="70"/>
  <c r="K95" i="70" s="1"/>
  <c r="K84" i="70"/>
  <c r="K101" i="70" s="1"/>
  <c r="K81" i="70"/>
  <c r="K98" i="70" s="1"/>
  <c r="K87" i="70"/>
  <c r="K104" i="70" s="1"/>
  <c r="G82" i="70"/>
  <c r="G99" i="70" s="1"/>
  <c r="G79" i="70"/>
  <c r="G96" i="70" s="1"/>
  <c r="G88" i="70"/>
  <c r="G105" i="70" s="1"/>
  <c r="G80" i="70"/>
  <c r="G97" i="70" s="1"/>
  <c r="G87" i="70"/>
  <c r="G104" i="70" s="1"/>
  <c r="G85" i="70"/>
  <c r="G102" i="70" s="1"/>
  <c r="G84" i="70"/>
  <c r="G101" i="70" s="1"/>
  <c r="G86" i="70"/>
  <c r="G103" i="70" s="1"/>
  <c r="G78" i="70"/>
  <c r="G95" i="70" s="1"/>
  <c r="G77" i="70"/>
  <c r="G89" i="70"/>
  <c r="G106" i="70" s="1"/>
  <c r="G83" i="70"/>
  <c r="G100" i="70" s="1"/>
  <c r="G81" i="70"/>
  <c r="G98" i="70" s="1"/>
  <c r="H85" i="70"/>
  <c r="H102" i="70" s="1"/>
  <c r="H79" i="70"/>
  <c r="H96" i="70" s="1"/>
  <c r="H89" i="70"/>
  <c r="H106" i="70" s="1"/>
  <c r="H77" i="70"/>
  <c r="H80" i="70"/>
  <c r="H97" i="70" s="1"/>
  <c r="H88" i="70"/>
  <c r="H105" i="70" s="1"/>
  <c r="H78" i="70"/>
  <c r="H95" i="70" s="1"/>
  <c r="H86" i="70"/>
  <c r="H103" i="70" s="1"/>
  <c r="H81" i="70"/>
  <c r="H98" i="70" s="1"/>
  <c r="H87" i="70"/>
  <c r="H104" i="70" s="1"/>
  <c r="H83" i="70"/>
  <c r="H100" i="70" s="1"/>
  <c r="H84" i="70"/>
  <c r="H101" i="70" s="1"/>
  <c r="H82" i="70"/>
  <c r="H99" i="70" s="1"/>
  <c r="J81" i="70"/>
  <c r="J98" i="70" s="1"/>
  <c r="J87" i="70"/>
  <c r="J104" i="70" s="1"/>
  <c r="J82" i="70"/>
  <c r="J99" i="70" s="1"/>
  <c r="J80" i="70"/>
  <c r="J97" i="70" s="1"/>
  <c r="J78" i="70"/>
  <c r="J95" i="70" s="1"/>
  <c r="J85" i="70"/>
  <c r="J102" i="70" s="1"/>
  <c r="J83" i="70"/>
  <c r="J100" i="70" s="1"/>
  <c r="J79" i="70"/>
  <c r="J96" i="70" s="1"/>
  <c r="J89" i="70"/>
  <c r="J106" i="70" s="1"/>
  <c r="J88" i="70"/>
  <c r="J105" i="70" s="1"/>
  <c r="J84" i="70"/>
  <c r="J101" i="70" s="1"/>
  <c r="J77" i="70"/>
  <c r="J86" i="70"/>
  <c r="J103" i="70" s="1"/>
  <c r="L87" i="70"/>
  <c r="L104" i="70" s="1"/>
  <c r="L78" i="70"/>
  <c r="L95" i="70" s="1"/>
  <c r="L85" i="70"/>
  <c r="L102" i="70" s="1"/>
  <c r="L83" i="70"/>
  <c r="L100" i="70" s="1"/>
  <c r="L86" i="70"/>
  <c r="L103" i="70" s="1"/>
  <c r="L82" i="70"/>
  <c r="L99" i="70" s="1"/>
  <c r="L81" i="70"/>
  <c r="L98" i="70" s="1"/>
  <c r="L77" i="70"/>
  <c r="L88" i="70"/>
  <c r="L105" i="70" s="1"/>
  <c r="L84" i="70"/>
  <c r="L101" i="70" s="1"/>
  <c r="L89" i="70"/>
  <c r="L106" i="70" s="1"/>
  <c r="L79" i="70"/>
  <c r="L96" i="70" s="1"/>
  <c r="L80" i="70"/>
  <c r="L97" i="70" s="1"/>
  <c r="E88" i="70"/>
  <c r="E105" i="70" s="1"/>
  <c r="E78" i="70"/>
  <c r="E95" i="70" s="1"/>
  <c r="E80" i="70"/>
  <c r="E97" i="70" s="1"/>
  <c r="E85" i="70"/>
  <c r="E102" i="70" s="1"/>
  <c r="E87" i="70"/>
  <c r="E104" i="70" s="1"/>
  <c r="E83" i="70"/>
  <c r="E100" i="70" s="1"/>
  <c r="E82" i="70"/>
  <c r="E99" i="70" s="1"/>
  <c r="E79" i="70"/>
  <c r="E96" i="70" s="1"/>
  <c r="E84" i="70"/>
  <c r="E101" i="70" s="1"/>
  <c r="E81" i="70"/>
  <c r="E98" i="70" s="1"/>
  <c r="E77" i="70"/>
  <c r="E89" i="70"/>
  <c r="E106" i="70" s="1"/>
  <c r="E86" i="70"/>
  <c r="E103" i="70" s="1"/>
  <c r="F78" i="70"/>
  <c r="F95" i="70" s="1"/>
  <c r="F86" i="70"/>
  <c r="F103" i="70" s="1"/>
  <c r="F87" i="70"/>
  <c r="F104" i="70" s="1"/>
  <c r="F80" i="70"/>
  <c r="F97" i="70" s="1"/>
  <c r="F88" i="70"/>
  <c r="F105" i="70" s="1"/>
  <c r="F79" i="70"/>
  <c r="F96" i="70" s="1"/>
  <c r="F85" i="70"/>
  <c r="F102" i="70" s="1"/>
  <c r="F82" i="70"/>
  <c r="F99" i="70" s="1"/>
  <c r="F77" i="70"/>
  <c r="F83" i="70"/>
  <c r="F100" i="70" s="1"/>
  <c r="F84" i="70"/>
  <c r="F101" i="70" s="1"/>
  <c r="F89" i="70"/>
  <c r="F106" i="70" s="1"/>
  <c r="F81" i="70"/>
  <c r="F98" i="70" s="1"/>
  <c r="O3" i="24"/>
  <c r="P3" i="24"/>
  <c r="M22" i="69" l="1"/>
  <c r="M19" i="69"/>
  <c r="L22" i="69"/>
  <c r="I38" i="71"/>
  <c r="K32" i="69" s="1"/>
  <c r="K22" i="69"/>
  <c r="D33" i="71"/>
  <c r="D32" i="71"/>
  <c r="D36" i="71"/>
  <c r="D27" i="71"/>
  <c r="D31" i="71"/>
  <c r="D30" i="71"/>
  <c r="D37" i="71"/>
  <c r="D25" i="71"/>
  <c r="E22" i="69" s="1"/>
  <c r="D35" i="71"/>
  <c r="D26" i="71"/>
  <c r="D34" i="71"/>
  <c r="D29" i="71"/>
  <c r="D28" i="71"/>
  <c r="K38" i="71"/>
  <c r="M32" i="69" s="1"/>
  <c r="H36" i="71"/>
  <c r="H26" i="71"/>
  <c r="H31" i="71"/>
  <c r="H30" i="71"/>
  <c r="H29" i="71"/>
  <c r="H34" i="71"/>
  <c r="H28" i="71"/>
  <c r="H25" i="71"/>
  <c r="H32" i="71"/>
  <c r="H37" i="71"/>
  <c r="H33" i="71"/>
  <c r="H27" i="71"/>
  <c r="H35" i="71"/>
  <c r="J38" i="71"/>
  <c r="L32" i="69" s="1"/>
  <c r="E21" i="71"/>
  <c r="F21" i="71"/>
  <c r="G21" i="71"/>
  <c r="E90" i="70"/>
  <c r="E94" i="70"/>
  <c r="E19" i="69" s="1"/>
  <c r="G90" i="70"/>
  <c r="G94" i="70"/>
  <c r="I90" i="70"/>
  <c r="I94" i="70"/>
  <c r="I19" i="69" s="1"/>
  <c r="D90" i="70"/>
  <c r="D94" i="70"/>
  <c r="L90" i="70"/>
  <c r="L94" i="70"/>
  <c r="L19" i="69" s="1"/>
  <c r="J90" i="70"/>
  <c r="J94" i="70"/>
  <c r="K90" i="70"/>
  <c r="K94" i="70"/>
  <c r="K19" i="69" s="1"/>
  <c r="H90" i="70"/>
  <c r="H94" i="70"/>
  <c r="H19" i="69" s="1"/>
  <c r="F90" i="70"/>
  <c r="F94" i="70"/>
  <c r="F19" i="69" s="1"/>
  <c r="E3" i="30"/>
  <c r="P3" i="29"/>
  <c r="O3" i="29"/>
  <c r="H38" i="71" l="1"/>
  <c r="J32" i="69" s="1"/>
  <c r="J22" i="69"/>
  <c r="K21" i="69"/>
  <c r="F34" i="71"/>
  <c r="F28" i="71"/>
  <c r="F36" i="71"/>
  <c r="F26" i="71"/>
  <c r="F27" i="71"/>
  <c r="F31" i="71"/>
  <c r="F35" i="71"/>
  <c r="F30" i="71"/>
  <c r="F29" i="71"/>
  <c r="F37" i="71"/>
  <c r="F25" i="71"/>
  <c r="F33" i="71"/>
  <c r="F32" i="71"/>
  <c r="E30" i="71"/>
  <c r="E29" i="71"/>
  <c r="E28" i="71"/>
  <c r="E33" i="71"/>
  <c r="E32" i="71"/>
  <c r="E36" i="71"/>
  <c r="E27" i="71"/>
  <c r="E31" i="71"/>
  <c r="E35" i="71"/>
  <c r="E26" i="71"/>
  <c r="E34" i="71"/>
  <c r="E37" i="71"/>
  <c r="E25" i="71"/>
  <c r="F22" i="69" s="1"/>
  <c r="G29" i="71"/>
  <c r="G37" i="71"/>
  <c r="G27" i="71"/>
  <c r="G26" i="71"/>
  <c r="G25" i="71"/>
  <c r="G33" i="71"/>
  <c r="G28" i="71"/>
  <c r="G36" i="71"/>
  <c r="G32" i="71"/>
  <c r="G35" i="71"/>
  <c r="G31" i="71"/>
  <c r="G30" i="71"/>
  <c r="G34" i="71"/>
  <c r="J19" i="69"/>
  <c r="J21" i="69" s="1"/>
  <c r="L21" i="69"/>
  <c r="E21" i="69"/>
  <c r="E25" i="69" s="1"/>
  <c r="G19" i="69"/>
  <c r="G21" i="69" s="1"/>
  <c r="G25" i="69" s="1"/>
  <c r="D38" i="71"/>
  <c r="F32" i="69" s="1"/>
  <c r="F107" i="70"/>
  <c r="G29" i="69" s="1"/>
  <c r="G31" i="69" s="1"/>
  <c r="G35" i="69" s="1"/>
  <c r="F21" i="69"/>
  <c r="F25" i="69" s="1"/>
  <c r="G107" i="70"/>
  <c r="H29" i="69" s="1"/>
  <c r="H31" i="69" s="1"/>
  <c r="H35" i="69" s="1"/>
  <c r="I107" i="70"/>
  <c r="J29" i="69" s="1"/>
  <c r="J31" i="69" s="1"/>
  <c r="J35" i="69" s="1"/>
  <c r="H21" i="69"/>
  <c r="H25" i="69" s="1"/>
  <c r="H107" i="70"/>
  <c r="I29" i="69" s="1"/>
  <c r="I31" i="69" s="1"/>
  <c r="I35" i="69" s="1"/>
  <c r="L107" i="70"/>
  <c r="M29" i="69" s="1"/>
  <c r="M31" i="69" s="1"/>
  <c r="M35" i="69" s="1"/>
  <c r="E107" i="70"/>
  <c r="F29" i="69" s="1"/>
  <c r="F31" i="69" s="1"/>
  <c r="F35" i="69" s="1"/>
  <c r="I21" i="69"/>
  <c r="I25" i="69" s="1"/>
  <c r="K107" i="70"/>
  <c r="L29" i="69" s="1"/>
  <c r="L31" i="69" s="1"/>
  <c r="L35" i="69" s="1"/>
  <c r="D107" i="70"/>
  <c r="E29" i="69" s="1"/>
  <c r="E31" i="69" s="1"/>
  <c r="J107" i="70"/>
  <c r="K29" i="69" s="1"/>
  <c r="K31" i="69" s="1"/>
  <c r="M21" i="69"/>
  <c r="O6" i="41"/>
  <c r="H22" i="69" l="1"/>
  <c r="H23" i="69" s="1"/>
  <c r="E38" i="71"/>
  <c r="G32" i="69" s="1"/>
  <c r="G33" i="69" s="1"/>
  <c r="G22" i="69"/>
  <c r="G23" i="69" s="1"/>
  <c r="I22" i="69"/>
  <c r="I23" i="69" s="1"/>
  <c r="F38" i="71"/>
  <c r="H32" i="69" s="1"/>
  <c r="H33" i="69" s="1"/>
  <c r="G38" i="71"/>
  <c r="I32" i="69" s="1"/>
  <c r="I33" i="69" s="1"/>
  <c r="J25" i="69"/>
  <c r="J23" i="69"/>
  <c r="M33" i="69"/>
  <c r="L25" i="69"/>
  <c r="L23" i="69"/>
  <c r="M25" i="69"/>
  <c r="M23" i="69"/>
  <c r="K35" i="69"/>
  <c r="K33" i="69"/>
  <c r="L33" i="69"/>
  <c r="K25" i="69"/>
  <c r="K23" i="69"/>
  <c r="E23" i="69"/>
  <c r="J33" i="69"/>
  <c r="F23" i="69"/>
  <c r="E35" i="69"/>
  <c r="E33" i="69"/>
  <c r="F33" i="69"/>
  <c r="O7" i="30"/>
  <c r="P19" i="30"/>
  <c r="O4" i="30"/>
  <c r="P16" i="30"/>
  <c r="P6" i="41"/>
  <c r="O16" i="30"/>
  <c r="O13" i="41"/>
  <c r="P11" i="41"/>
  <c r="P13" i="30"/>
  <c r="P6" i="30"/>
  <c r="O11" i="30"/>
  <c r="P19" i="41"/>
  <c r="P25" i="30"/>
  <c r="O19" i="41"/>
  <c r="O25" i="41"/>
  <c r="O7" i="41"/>
  <c r="P22" i="30"/>
  <c r="P23" i="30"/>
  <c r="P9" i="30"/>
  <c r="O24" i="30"/>
  <c r="O16" i="41"/>
  <c r="P24" i="30"/>
  <c r="P5" i="30"/>
  <c r="P4" i="30"/>
  <c r="O24" i="41"/>
  <c r="O9" i="30"/>
  <c r="P14" i="30"/>
  <c r="O5" i="30"/>
  <c r="O23" i="30"/>
  <c r="O22" i="30"/>
  <c r="P20" i="41"/>
  <c r="O25" i="30"/>
  <c r="P11" i="30"/>
  <c r="O20" i="41"/>
  <c r="O4" i="41"/>
  <c r="P7" i="30"/>
  <c r="O11" i="41"/>
  <c r="P14" i="41"/>
  <c r="O19" i="30"/>
  <c r="O6" i="30"/>
  <c r="P9" i="41"/>
  <c r="P16" i="41"/>
  <c r="P24" i="41"/>
  <c r="O9" i="41"/>
  <c r="P3" i="41"/>
  <c r="O3" i="41"/>
  <c r="P7" i="41"/>
  <c r="O13" i="30"/>
  <c r="O14" i="41"/>
  <c r="O5" i="41"/>
  <c r="O23" i="41"/>
  <c r="P22" i="41"/>
  <c r="P25" i="41"/>
  <c r="O14" i="30"/>
  <c r="P13" i="41"/>
  <c r="P5" i="41"/>
  <c r="P23" i="41"/>
  <c r="O22" i="41"/>
  <c r="P4" i="41"/>
  <c r="P3" i="30" l="1"/>
  <c r="O3" i="30"/>
  <c r="O17" i="41" l="1"/>
  <c r="P17" i="41"/>
  <c r="P20" i="30" l="1"/>
  <c r="O20" i="30"/>
  <c r="P17" i="30" l="1"/>
  <c r="O17" i="30"/>
  <c r="O10" i="47"/>
  <c r="S26" i="47" s="1"/>
  <c r="S28" i="47" s="1"/>
  <c r="E29" i="47"/>
  <c r="E26" i="47"/>
  <c r="E28" i="47" s="1"/>
  <c r="E10" i="1"/>
  <c r="E10" i="23" s="1"/>
  <c r="P10" i="47"/>
  <c r="P26" i="47" l="1"/>
  <c r="Q30" i="47"/>
  <c r="Q26" i="47"/>
  <c r="Q28" i="47" s="1"/>
  <c r="O29" i="47" s="1"/>
  <c r="O10" i="1"/>
  <c r="R26" i="1" s="1"/>
  <c r="R28" i="1" s="1"/>
  <c r="R26" i="47"/>
  <c r="R28" i="47" s="1"/>
  <c r="E29" i="23"/>
  <c r="E29" i="1"/>
  <c r="O30" i="47"/>
  <c r="O26" i="47"/>
  <c r="O28" i="47" s="1"/>
  <c r="E26" i="1"/>
  <c r="P10" i="1"/>
  <c r="S26" i="1" l="1"/>
  <c r="S28" i="1" s="1"/>
  <c r="E10" i="56"/>
  <c r="E26" i="56" s="1"/>
  <c r="Q26" i="1"/>
  <c r="Q28" i="1" s="1"/>
  <c r="O29" i="1" s="1"/>
  <c r="E10" i="57"/>
  <c r="E26" i="57" s="1"/>
  <c r="E10" i="24"/>
  <c r="E10" i="41" s="1"/>
  <c r="E26" i="23"/>
  <c r="E28" i="23" s="1"/>
  <c r="C13" i="14"/>
  <c r="O10" i="23"/>
  <c r="P10" i="23"/>
  <c r="P26" i="1"/>
  <c r="E28" i="1"/>
  <c r="O26" i="1"/>
  <c r="O28" i="1" s="1"/>
  <c r="E10" i="29" l="1"/>
  <c r="E10" i="30" s="1"/>
  <c r="E26" i="24"/>
  <c r="E28" i="24" s="1"/>
  <c r="P10" i="56"/>
  <c r="O10" i="56"/>
  <c r="P10" i="57"/>
  <c r="O26" i="23"/>
  <c r="O28" i="23" s="1"/>
  <c r="S26" i="23"/>
  <c r="S28" i="23" s="1"/>
  <c r="Q26" i="23"/>
  <c r="Q28" i="23" s="1"/>
  <c r="O29" i="23" s="1"/>
  <c r="R26" i="23"/>
  <c r="R28" i="23" s="1"/>
  <c r="O10" i="57"/>
  <c r="P26" i="23"/>
  <c r="P10" i="24"/>
  <c r="E28" i="57"/>
  <c r="P26" i="57"/>
  <c r="O26" i="57"/>
  <c r="O28" i="57" s="1"/>
  <c r="C12" i="14"/>
  <c r="E30" i="23"/>
  <c r="E30" i="1"/>
  <c r="P30" i="1" s="1"/>
  <c r="E26" i="41"/>
  <c r="C5" i="70" s="1"/>
  <c r="O10" i="24"/>
  <c r="E28" i="56"/>
  <c r="E26" i="29" l="1"/>
  <c r="E28" i="29" s="1"/>
  <c r="O26" i="24"/>
  <c r="O28" i="24" s="1"/>
  <c r="P26" i="24"/>
  <c r="C50" i="70"/>
  <c r="C51" i="70"/>
  <c r="C47" i="70"/>
  <c r="C55" i="70"/>
  <c r="C52" i="70"/>
  <c r="C44" i="70"/>
  <c r="C45" i="70"/>
  <c r="C46" i="70"/>
  <c r="C48" i="70"/>
  <c r="C53" i="70"/>
  <c r="C49" i="70"/>
  <c r="C54" i="70"/>
  <c r="P26" i="56"/>
  <c r="O26" i="56"/>
  <c r="O28" i="56" s="1"/>
  <c r="O10" i="29"/>
  <c r="E28" i="41"/>
  <c r="C4" i="70" s="1"/>
  <c r="E26" i="30"/>
  <c r="P30" i="23"/>
  <c r="P10" i="29"/>
  <c r="P10" i="41"/>
  <c r="O10" i="41"/>
  <c r="B8" i="71" l="1"/>
  <c r="B30" i="71" s="1"/>
  <c r="B15" i="71"/>
  <c r="B37" i="71" s="1"/>
  <c r="B7" i="71"/>
  <c r="B29" i="71" s="1"/>
  <c r="B14" i="71"/>
  <c r="B36" i="71" s="1"/>
  <c r="B6" i="71"/>
  <c r="B28" i="71" s="1"/>
  <c r="B11" i="71"/>
  <c r="B33" i="71" s="1"/>
  <c r="B13" i="71"/>
  <c r="B35" i="71" s="1"/>
  <c r="B5" i="71"/>
  <c r="B27" i="71" s="1"/>
  <c r="B3" i="71"/>
  <c r="B25" i="71" s="1"/>
  <c r="B12" i="71"/>
  <c r="B34" i="71" s="1"/>
  <c r="B4" i="71"/>
  <c r="B26" i="71" s="1"/>
  <c r="B9" i="71"/>
  <c r="B31" i="71" s="1"/>
  <c r="B10" i="71"/>
  <c r="B32" i="71" s="1"/>
  <c r="P26" i="29"/>
  <c r="O26" i="29"/>
  <c r="O28" i="29" s="1"/>
  <c r="C19" i="70"/>
  <c r="C11" i="70"/>
  <c r="C20" i="70"/>
  <c r="C12" i="70"/>
  <c r="C21" i="70"/>
  <c r="C13" i="70"/>
  <c r="C14" i="70"/>
  <c r="C15" i="70"/>
  <c r="C16" i="70"/>
  <c r="C9" i="70"/>
  <c r="C17" i="70"/>
  <c r="C10" i="70"/>
  <c r="C18" i="70"/>
  <c r="C70" i="70"/>
  <c r="C62" i="70"/>
  <c r="C72" i="70"/>
  <c r="C63" i="70"/>
  <c r="C64" i="70"/>
  <c r="C65" i="70"/>
  <c r="C33" i="70"/>
  <c r="C69" i="70"/>
  <c r="C68" i="70"/>
  <c r="C38" i="70"/>
  <c r="C29" i="70"/>
  <c r="C34" i="70"/>
  <c r="C35" i="70"/>
  <c r="C32" i="70"/>
  <c r="C71" i="70"/>
  <c r="C67" i="70"/>
  <c r="C61" i="70"/>
  <c r="C27" i="70"/>
  <c r="C30" i="70"/>
  <c r="C36" i="70"/>
  <c r="C66" i="70"/>
  <c r="C28" i="70"/>
  <c r="C31" i="70"/>
  <c r="C37" i="70"/>
  <c r="O10" i="30"/>
  <c r="C43" i="70"/>
  <c r="E28" i="30"/>
  <c r="O26" i="30"/>
  <c r="O28" i="30" s="1"/>
  <c r="P26" i="30"/>
  <c r="P10" i="30"/>
  <c r="E29" i="30"/>
  <c r="C18" i="14"/>
  <c r="P26" i="41"/>
  <c r="O26" i="41"/>
  <c r="O28" i="41" s="1"/>
  <c r="D22" i="69" l="1"/>
  <c r="B16" i="71"/>
  <c r="B20" i="71" s="1"/>
  <c r="C17" i="14"/>
  <c r="C3" i="70"/>
  <c r="C22" i="70"/>
  <c r="C56" i="70"/>
  <c r="C22" i="69" l="1"/>
  <c r="B38" i="71"/>
  <c r="D32" i="69" s="1"/>
  <c r="C82" i="70"/>
  <c r="C99" i="70" s="1"/>
  <c r="C85" i="70"/>
  <c r="C102" i="70" s="1"/>
  <c r="C86" i="70"/>
  <c r="C103" i="70" s="1"/>
  <c r="C78" i="70"/>
  <c r="C95" i="70" s="1"/>
  <c r="C80" i="70"/>
  <c r="C97" i="70" s="1"/>
  <c r="C79" i="70"/>
  <c r="C96" i="70" s="1"/>
  <c r="C89" i="70"/>
  <c r="C106" i="70" s="1"/>
  <c r="C88" i="70"/>
  <c r="C105" i="70" s="1"/>
  <c r="C87" i="70"/>
  <c r="C104" i="70" s="1"/>
  <c r="C83" i="70"/>
  <c r="C100" i="70" s="1"/>
  <c r="C81" i="70"/>
  <c r="C98" i="70" s="1"/>
  <c r="C84" i="70"/>
  <c r="C101" i="70" s="1"/>
  <c r="C77" i="70"/>
  <c r="C26" i="70"/>
  <c r="C60" i="70"/>
  <c r="D19" i="69" l="1"/>
  <c r="D21" i="69" s="1"/>
  <c r="C94" i="70"/>
  <c r="C19" i="69" s="1"/>
  <c r="C90" i="70"/>
  <c r="C73" i="70"/>
  <c r="C39" i="70"/>
  <c r="D25" i="69" l="1"/>
  <c r="D23" i="69"/>
  <c r="C21" i="69"/>
  <c r="C107" i="70"/>
  <c r="D29" i="69" s="1"/>
  <c r="D31" i="69" s="1"/>
  <c r="D35" i="69" l="1"/>
  <c r="D33" i="69"/>
  <c r="C25" i="69"/>
  <c r="C23" i="69"/>
</calcChain>
</file>

<file path=xl/sharedStrings.xml><?xml version="1.0" encoding="utf-8"?>
<sst xmlns="http://schemas.openxmlformats.org/spreadsheetml/2006/main" count="1414" uniqueCount="279">
  <si>
    <t>Trakční energie a palivo</t>
  </si>
  <si>
    <t>Netrakční energie a palivo</t>
  </si>
  <si>
    <t>Přímý materiál</t>
  </si>
  <si>
    <t>Opravy a údržba vozidel</t>
  </si>
  <si>
    <t>Odpisy dlouhodobého majetku</t>
  </si>
  <si>
    <t>Pronájem a leasing vozidel</t>
  </si>
  <si>
    <t>Mzdové náklady</t>
  </si>
  <si>
    <t>Sociální a zdravotní pojištění</t>
  </si>
  <si>
    <t>Cestovné</t>
  </si>
  <si>
    <t>Úhrada za použití dopravní cesty</t>
  </si>
  <si>
    <t>Úhrada za použití ostatní infrastruktury</t>
  </si>
  <si>
    <t>Ostatní přímé náklady</t>
  </si>
  <si>
    <t>Ostatní služby</t>
  </si>
  <si>
    <t>Provozní režie</t>
  </si>
  <si>
    <t>Správní režie</t>
  </si>
  <si>
    <t>Index</t>
  </si>
  <si>
    <t>Bez indexace</t>
  </si>
  <si>
    <t>Provozní parametry</t>
  </si>
  <si>
    <t>-</t>
  </si>
  <si>
    <t>Jiné</t>
  </si>
  <si>
    <t>Vlakový personál</t>
  </si>
  <si>
    <t>Ostatní zaměstnanci</t>
  </si>
  <si>
    <t>Celkem</t>
  </si>
  <si>
    <t>Součet</t>
  </si>
  <si>
    <t>Průměr</t>
  </si>
  <si>
    <t>Výkon</t>
  </si>
  <si>
    <t>Vozidlo</t>
  </si>
  <si>
    <t>Fixní</t>
  </si>
  <si>
    <t>Definice</t>
  </si>
  <si>
    <t>Výchozí dopravní výkon [tis.vlkm]</t>
  </si>
  <si>
    <t>Objednaný dopravní výkon [tis.vlkm]</t>
  </si>
  <si>
    <t>Objednaný dopravní výkon [vlkm]</t>
  </si>
  <si>
    <t>Zisk</t>
  </si>
  <si>
    <t>Jednotková kompenzace na ubraný dopravní výkon [Kč/vlkm]</t>
  </si>
  <si>
    <t>Index spotřebitelských cen</t>
  </si>
  <si>
    <t>Průměrná hrubá měsíční mzda podle odvětví - doprava a skladování</t>
  </si>
  <si>
    <t>Index cen průmyslových výrobců - železniční vozidla CL302</t>
  </si>
  <si>
    <t>… za leden [vlkm]</t>
  </si>
  <si>
    <t>… za únor [vlkm]</t>
  </si>
  <si>
    <t>… za březen [vlkm]</t>
  </si>
  <si>
    <t>… za duben [vlkm]</t>
  </si>
  <si>
    <t>… za květen [vlkm]</t>
  </si>
  <si>
    <t>… za červen [vlkm]</t>
  </si>
  <si>
    <t>… za červenec [vlkm]</t>
  </si>
  <si>
    <t>… za srpen [vlkm]</t>
  </si>
  <si>
    <t>… za září [vlkm]</t>
  </si>
  <si>
    <t>… za říjen [vlkm]</t>
  </si>
  <si>
    <t>… za listopad [vlkm]</t>
  </si>
  <si>
    <t>Položky vyplňuje Dopravce</t>
  </si>
  <si>
    <t>Položky vyplňuje Objednatel</t>
  </si>
  <si>
    <t>Jízdní řád</t>
  </si>
  <si>
    <t>2024/25</t>
  </si>
  <si>
    <t>2025/26</t>
  </si>
  <si>
    <t>2026/27</t>
  </si>
  <si>
    <t>Indexace Výchozího finančního modelu</t>
  </si>
  <si>
    <t>Cenová úroveň pro rok počátku Jízdního řádu [tis.Kč]</t>
  </si>
  <si>
    <t>Objednaný dopravní výkon vůči výchozímu [%]</t>
  </si>
  <si>
    <t>… za prosinec na začátku platnosti Jízdního řádu [vlkm]</t>
  </si>
  <si>
    <t>… za prosinec na konci platnosti Jízdního řádu [vlkm]</t>
  </si>
  <si>
    <t>Záměna jednotky za soupravu dvou jednotek [tis.Kč]</t>
  </si>
  <si>
    <t>Kalendářní rok</t>
  </si>
  <si>
    <t>Výchozí počet vlakových jednotek [#]</t>
  </si>
  <si>
    <t>Objednaný počet vlakových jednotek [#]</t>
  </si>
  <si>
    <t>Rozdíl počtu vlakových jednotek vůči výchozímu [#]</t>
  </si>
  <si>
    <t>Objednaný počet vlakových jednotek vůči výchozímu  [%]</t>
  </si>
  <si>
    <t>Přiřazení položek</t>
  </si>
  <si>
    <t>Přidaný dopravní výkon [vlkm]</t>
  </si>
  <si>
    <t>Přidaný dopravní výkon [tis.Kč]</t>
  </si>
  <si>
    <t>Položka vyplněná v rozporu s pravidly</t>
  </si>
  <si>
    <t>Výchozí cena [tis.Kč]</t>
  </si>
  <si>
    <t>Výchozí jednotková cena [Kč/vlkm]</t>
  </si>
  <si>
    <t>Výchozí jednotková cena za Výkon [Kč/vlkm]</t>
  </si>
  <si>
    <t>Doplněná cena [tis.Kč]</t>
  </si>
  <si>
    <t>Doplněná jednotková cena [Kč/vlkm]</t>
  </si>
  <si>
    <t>Aktualizovaná cena [tis.Kč]</t>
  </si>
  <si>
    <t>Aktualizovaná jednotková cena [Kč/vlkm]</t>
  </si>
  <si>
    <t>Aktualizovaná jednotková cena na Výkon [Kč/vlkm]</t>
  </si>
  <si>
    <t>Aktualizovaná cena za Výkon [tis.Kč]</t>
  </si>
  <si>
    <t>Aktualizovaná jednotková cena za Výkon [Kč/vlkm]</t>
  </si>
  <si>
    <t>Objednávková jednotková cena [Kč/vlkm]</t>
  </si>
  <si>
    <t>Objednávková jednotková cena za Výkon [Kč/vlkm]</t>
  </si>
  <si>
    <t>Objednávková cena [tis.Kč]</t>
  </si>
  <si>
    <t>Objednávková cena za Výkon [tis.Kč]</t>
  </si>
  <si>
    <t>Objednávková cena za Vozidlo [tis.Kč]</t>
  </si>
  <si>
    <t>Objednávková jednotková cena za Vozidlo [Kč/vlkm]</t>
  </si>
  <si>
    <t>Výchozí dopravní výkon [vlkm]</t>
  </si>
  <si>
    <t>Výchozí dopravní výkon jednotek [vlkm]</t>
  </si>
  <si>
    <t>Výchozí dopravní výkon souprav dvou jednotek [vlkm]</t>
  </si>
  <si>
    <t>Objednaný dopravní výkon jednotek [vlkm]</t>
  </si>
  <si>
    <t>Rozdíl dopravního výkonu vůči výchozímu [vlkm]</t>
  </si>
  <si>
    <t>Objednaný dopravní výkon souprav dvou jednotek [vlkm]</t>
  </si>
  <si>
    <t>Cenová úroveň pro rok počátku Jízdního řádu</t>
  </si>
  <si>
    <t>Objednaný dopravní výkon jednotek</t>
  </si>
  <si>
    <t>Objednaný dopravní výkon souprav dvou jednotek</t>
  </si>
  <si>
    <t>Objednaný dopravní výkon</t>
  </si>
  <si>
    <t>Rozdíl dopravního výkonu [vlkm]</t>
  </si>
  <si>
    <t>Objednaný počet vlakových jednotek</t>
  </si>
  <si>
    <t>Přidaný dopravní výkon</t>
  </si>
  <si>
    <t>Skutečná cena [tis.Kč]</t>
  </si>
  <si>
    <t>… za prosinec na začátku platnosti Jízdního řádu [tis.Kč]</t>
  </si>
  <si>
    <t>… za leden [tis.Kč]</t>
  </si>
  <si>
    <t>… za únor [tis.Kč]</t>
  </si>
  <si>
    <t>… za březen [tis.Kč]</t>
  </si>
  <si>
    <t>… za duben [tis.Kč]</t>
  </si>
  <si>
    <t>… za květen [tis.Kč]</t>
  </si>
  <si>
    <t>… za červen [tis.Kč]</t>
  </si>
  <si>
    <t>… za červenec [tis.Kč]</t>
  </si>
  <si>
    <t>… za srpen [tis.Kč]</t>
  </si>
  <si>
    <t>… za září [tis.Kč]</t>
  </si>
  <si>
    <t>… za říjen [tis.Kč]</t>
  </si>
  <si>
    <t>… za listopad [tis.Kč]</t>
  </si>
  <si>
    <t>… za prosinec na konci platnosti Jízdního řádu [tis.Kč]</t>
  </si>
  <si>
    <t>Skutečné tržby</t>
  </si>
  <si>
    <t>Objednávková cena</t>
  </si>
  <si>
    <t>Skutečná kompenzace</t>
  </si>
  <si>
    <t>Skutečná jednotková kompenzace [Kč/vlkm]</t>
  </si>
  <si>
    <t>Výchozí finanční model</t>
  </si>
  <si>
    <t>Souhrn Objednávkového finančního modelu</t>
  </si>
  <si>
    <t>Rozdíl objednaného dopravního výkonu vůči výchozímu [vlkm]</t>
  </si>
  <si>
    <t>Podíl objednaného dopravního výkonu vůči výchozímu [%]</t>
  </si>
  <si>
    <t>Podíl jednotek na objednaném dopravním výkonu [%]</t>
  </si>
  <si>
    <t>Podíl souprav dvou jednotek na objednaném dopravním výkonu [%]</t>
  </si>
  <si>
    <t>Výchozí předpoklady</t>
  </si>
  <si>
    <t>Doplněk Výchozího finančního modelu</t>
  </si>
  <si>
    <t>Aktualizovaný finanční model</t>
  </si>
  <si>
    <t>Aktualizovaný finanční model na Výkon</t>
  </si>
  <si>
    <t>Aktualizovaný finanční model na Vozidlo</t>
  </si>
  <si>
    <t>Aktualizovaný finanční model Fixní</t>
  </si>
  <si>
    <t>Souhrn Aktualizovaného finančního modelu</t>
  </si>
  <si>
    <t>Objednávka dopravního výkonu</t>
  </si>
  <si>
    <t>Objednávka počtu vlakových jednotek</t>
  </si>
  <si>
    <t>Objednávkový finanční model</t>
  </si>
  <si>
    <t>Objednávkový finanční model na Výkon</t>
  </si>
  <si>
    <t>Objednávkový finanční model na Vozidlo</t>
  </si>
  <si>
    <t>Skutečnost dopravního výkonu</t>
  </si>
  <si>
    <t>Aktualizovaná cena za Vozidlo [tis.Kč]</t>
  </si>
  <si>
    <t>Aktualizovaná jednotková cena za Vozidlo [Kč/vlkm]</t>
  </si>
  <si>
    <t>Aktualizovaná cena za Fixní [tis.Kč]</t>
  </si>
  <si>
    <t>Aktualizovaná jednotková cena za Fixní [Kč/vlkm]</t>
  </si>
  <si>
    <t>Skutečný dopravní výkon</t>
  </si>
  <si>
    <t>Skutečný dopravní výkon [vlkm]</t>
  </si>
  <si>
    <t>Ostatní</t>
  </si>
  <si>
    <t>Odchylka skutečnosti proti objednávce</t>
  </si>
  <si>
    <r>
      <t>CV</t>
    </r>
    <r>
      <rPr>
        <b/>
        <vertAlign val="subscript"/>
        <sz val="10"/>
        <color theme="1"/>
        <rFont val="Calibri"/>
        <family val="2"/>
        <scheme val="minor"/>
      </rPr>
      <t>j</t>
    </r>
  </si>
  <si>
    <t>DV</t>
  </si>
  <si>
    <r>
      <t>JCV</t>
    </r>
    <r>
      <rPr>
        <b/>
        <vertAlign val="subscript"/>
        <sz val="10"/>
        <color theme="1"/>
        <rFont val="Calibri"/>
        <family val="2"/>
        <scheme val="minor"/>
      </rPr>
      <t>j</t>
    </r>
  </si>
  <si>
    <t>Skutečná cena</t>
  </si>
  <si>
    <r>
      <t>JCV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</si>
  <si>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</si>
  <si>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JCA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</si>
  <si>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JCA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</si>
  <si>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</si>
  <si>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</si>
  <si>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</si>
  <si>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</si>
  <si>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Fixní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</si>
  <si>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Fixní</t>
    </r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</si>
  <si>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Jedna</t>
    </r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</si>
  <si>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Dve</t>
    </r>
  </si>
  <si>
    <t>VV</t>
  </si>
  <si>
    <r>
      <t>JCO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</si>
  <si>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</si>
  <si>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DO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</si>
  <si>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Jedna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</si>
  <si>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Dve</t>
    </r>
  </si>
  <si>
    <r>
      <t>VO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</si>
  <si>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CO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</si>
  <si>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DO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</si>
  <si>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</si>
  <si>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</si>
  <si>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</si>
  <si>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</si>
  <si>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DP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</si>
  <si>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DR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</si>
  <si>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DU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</si>
  <si>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</si>
  <si>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CS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</si>
  <si>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CS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</si>
  <si>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TS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</si>
  <si>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KS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</si>
  <si>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r>
      <t>DS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</si>
  <si>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JKS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</si>
  <si>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t>Smlouva o veřejných službách v přepravě cestujících ve veřejné drážní osobní dopravě</t>
  </si>
  <si>
    <t>Příloha Smlouvy - Finanční model</t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</si>
  <si>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Tri</t>
    </r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</si>
  <si>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</si>
  <si>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</si>
  <si>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</si>
  <si>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</si>
  <si>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</si>
  <si>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</si>
  <si>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</si>
  <si>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</si>
  <si>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</si>
  <si>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Výchozí dopravní výkon souprav tří jednotek [vlkm]</t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</si>
  <si>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Tri</t>
    </r>
  </si>
  <si>
    <t>Objednaný dopravní výkon souprav tří jednotek</t>
  </si>
  <si>
    <t>Objednaný dopravní výkon souprav tří jednotek [vlkm]</t>
  </si>
  <si>
    <t>Podíl souprav tří jednotek na objednaném dopravním výkonu [%]</t>
  </si>
  <si>
    <t>Přidání jednotky do soupravy</t>
  </si>
  <si>
    <t>Neuplatnitelný dopravní výkon</t>
  </si>
  <si>
    <t>Nerealizovaný dopravní výkon</t>
  </si>
  <si>
    <t>Nerealizovaný dopravní výkon [vlkm]</t>
  </si>
  <si>
    <t>Neuplatnitelný dopravní výkon [vlkm]</t>
  </si>
  <si>
    <t>Přidání jednotky do soupravy [vlkm]</t>
  </si>
  <si>
    <r>
      <t>DZ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</si>
  <si>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t>Nerealizovaný dopravní výkon [tis.Kč]</t>
  </si>
  <si>
    <t>Neuplatnitelný dopravní výkon [tis.Kč]</t>
  </si>
  <si>
    <t>Rozdělení Objednávkové ceny po měsících</t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</si>
  <si>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Souprava</t>
    </r>
  </si>
  <si>
    <t>PV</t>
  </si>
  <si>
    <t>Výchozí počet pokladních hodin [h]</t>
  </si>
  <si>
    <t>7.2</t>
  </si>
  <si>
    <t>Pokladní</t>
  </si>
  <si>
    <t>7.3</t>
  </si>
  <si>
    <t>8.2</t>
  </si>
  <si>
    <t>8.3</t>
  </si>
  <si>
    <t>12.1</t>
  </si>
  <si>
    <t>Úroky z bankovních úvěrů</t>
  </si>
  <si>
    <t>Meziroční</t>
  </si>
  <si>
    <t>rozdíl</t>
  </si>
  <si>
    <t>Ostatní majetek</t>
  </si>
  <si>
    <t>Objednávka počtu pokladních hodin</t>
  </si>
  <si>
    <t>Objednaný počet pokladních hodin</t>
  </si>
  <si>
    <t>Objednaný počet pokladních hodin [h]</t>
  </si>
  <si>
    <r>
      <t>PO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</si>
  <si>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t>Rozdíl počtu pokladních hodin vůči výchozímu [h]</t>
  </si>
  <si>
    <t>Objednaný počet pokladních hodin vůči výchozímu [%]</t>
  </si>
  <si>
    <t>Rozdělení Objednávkové ceny do měsíčních záloh</t>
  </si>
  <si>
    <t>… za prosinec na začátku platnosti Jízdního řádu [Kč]</t>
  </si>
  <si>
    <t>… za leden [Kč]</t>
  </si>
  <si>
    <t>… za únor [Kč]</t>
  </si>
  <si>
    <t>… za březen [Kč]</t>
  </si>
  <si>
    <t>… za duben [Kč]</t>
  </si>
  <si>
    <t>… za květen [Kč]</t>
  </si>
  <si>
    <t>… za červen [Kč]</t>
  </si>
  <si>
    <t>… za červenec [Kč]</t>
  </si>
  <si>
    <t>… za srpen [Kč]</t>
  </si>
  <si>
    <t>… za září [Kč]</t>
  </si>
  <si>
    <t>… za říjen [Kč]</t>
  </si>
  <si>
    <t>… za listopad [Kč]</t>
  </si>
  <si>
    <t>… za prosinec na konci platnosti Jízdního řádu [Kč]</t>
  </si>
  <si>
    <t>Objednávková cena [Kč]</t>
  </si>
  <si>
    <t>Odhad tržeb</t>
  </si>
  <si>
    <t>Odhad tržeb pro účely stanovení Zálohy kompenzace</t>
  </si>
  <si>
    <t>Odhad tržeb [Kč]</t>
  </si>
  <si>
    <t>Podíl odhadu tržeb na výši Objednávkové ceny [%]</t>
  </si>
  <si>
    <t>Záloha kompenzace</t>
  </si>
  <si>
    <t>Rozdíl Objednávkové ceny a Odhadu tržeb</t>
  </si>
  <si>
    <t>Záloha kompenzace [Kč]</t>
  </si>
  <si>
    <t>Záznam Skutečných tržeb</t>
  </si>
  <si>
    <t>… za prosinec [Kč]</t>
  </si>
  <si>
    <t>Skutečné tržby [Kč]</t>
  </si>
  <si>
    <t>Skutečná cena [Kč]</t>
  </si>
  <si>
    <t>Skutečná kompenzace [Kč]</t>
  </si>
  <si>
    <t>Doplatek kompenzace [Kč]</t>
  </si>
  <si>
    <r>
      <t>A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</si>
  <si>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B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</si>
  <si>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t>Přepočet na Kalendářní rok</t>
  </si>
  <si>
    <t>Přepočet na Dopravní rok</t>
  </si>
  <si>
    <r>
      <t>CS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</si>
  <si>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TS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</si>
  <si>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KS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</si>
  <si>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A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</si>
  <si>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B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</si>
  <si>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DS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</si>
  <si>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JKS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</si>
  <si>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TS</t>
    </r>
    <r>
      <rPr>
        <b/>
        <vertAlign val="subscript"/>
        <sz val="10"/>
        <color theme="1"/>
        <rFont val="Calibri"/>
        <family val="2"/>
        <scheme val="minor"/>
      </rPr>
      <t>n</t>
    </r>
  </si>
  <si>
    <t>Linka P3 Plzeň – Domažlice</t>
  </si>
  <si>
    <t>Motorová nafta</t>
  </si>
  <si>
    <t>Vlakové jednotky</t>
  </si>
  <si>
    <t>5.1</t>
  </si>
  <si>
    <t>5.2</t>
  </si>
  <si>
    <t>Cenová úroveň pro rok 2024 [tis.Kč]</t>
  </si>
  <si>
    <t>Z cenové úrovně roku 2024 na rok počátku Jízdního řádu</t>
  </si>
  <si>
    <r>
      <t>DV</t>
    </r>
    <r>
      <rPr>
        <vertAlign val="subscript"/>
        <sz val="10"/>
        <color theme="1"/>
        <rFont val="Calibri"/>
        <family val="2"/>
        <scheme val="minor"/>
      </rPr>
      <t>j</t>
    </r>
  </si>
  <si>
    <t>Průměrné ceny pohonných hmot</t>
  </si>
  <si>
    <t>Verze 14. 2. 2025</t>
  </si>
  <si>
    <t>Jednotková cena za přidání jednotky do soupravy [Kč/vlkm]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</si>
</sst>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,"/>
    <numFmt numFmtId="166" formatCode="#,##0.0"/>
    <numFmt numFmtId="167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</cellStyleXfs>
  <cellXfs count="290">
    <xf numFmtId="0" fontId="0" fillId="0" borderId="0" xfId="0"/>
    <xf numFmtId="0" fontId="1" fillId="0" borderId="0" xfId="0" applyFont="1"/>
    <xf numFmtId="165" fontId="0" fillId="0" borderId="0" xfId="0" applyNumberFormat="1"/>
    <xf numFmtId="2" fontId="1" fillId="0" borderId="8" xfId="0" applyNumberFormat="1" applyFont="1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1" fillId="0" borderId="15" xfId="0" applyFont="1" applyBorder="1"/>
    <xf numFmtId="0" fontId="1" fillId="0" borderId="8" xfId="0" applyFont="1" applyBorder="1"/>
    <xf numFmtId="0" fontId="1" fillId="0" borderId="9" xfId="0" applyFont="1" applyBorder="1"/>
    <xf numFmtId="0" fontId="3" fillId="4" borderId="16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1" fillId="0" borderId="17" xfId="0" applyFont="1" applyBorder="1"/>
    <xf numFmtId="0" fontId="0" fillId="0" borderId="18" xfId="0" applyBorder="1"/>
    <xf numFmtId="0" fontId="1" fillId="0" borderId="18" xfId="0" applyFont="1" applyBorder="1" applyAlignment="1">
      <alignment horizontal="right"/>
    </xf>
    <xf numFmtId="0" fontId="1" fillId="0" borderId="19" xfId="0" applyFont="1" applyBorder="1"/>
    <xf numFmtId="0" fontId="1" fillId="0" borderId="10" xfId="0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9" fontId="0" fillId="0" borderId="4" xfId="0" applyNumberFormat="1" applyBorder="1"/>
    <xf numFmtId="9" fontId="0" fillId="0" borderId="5" xfId="0" applyNumberFormat="1" applyBorder="1"/>
    <xf numFmtId="0" fontId="1" fillId="0" borderId="12" xfId="0" applyFont="1" applyBorder="1"/>
    <xf numFmtId="0" fontId="1" fillId="0" borderId="22" xfId="0" applyFont="1" applyBorder="1" applyAlignment="1">
      <alignment horizontal="right"/>
    </xf>
    <xf numFmtId="9" fontId="0" fillId="0" borderId="23" xfId="0" applyNumberFormat="1" applyBorder="1"/>
    <xf numFmtId="9" fontId="0" fillId="0" borderId="24" xfId="0" applyNumberFormat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0" fillId="0" borderId="8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1" fillId="0" borderId="7" xfId="0" applyNumberFormat="1" applyFont="1" applyBorder="1"/>
    <xf numFmtId="2" fontId="1" fillId="0" borderId="25" xfId="0" applyNumberFormat="1" applyFont="1" applyBorder="1"/>
    <xf numFmtId="0" fontId="0" fillId="0" borderId="15" xfId="0" applyBorder="1"/>
    <xf numFmtId="2" fontId="0" fillId="0" borderId="8" xfId="0" applyNumberFormat="1" applyBorder="1"/>
    <xf numFmtId="2" fontId="0" fillId="0" borderId="25" xfId="0" applyNumberFormat="1" applyBorder="1"/>
    <xf numFmtId="0" fontId="0" fillId="0" borderId="16" xfId="0" applyBorder="1"/>
    <xf numFmtId="2" fontId="1" fillId="0" borderId="7" xfId="0" applyNumberFormat="1" applyFont="1" applyBorder="1" applyAlignment="1">
      <alignment horizontal="right"/>
    </xf>
    <xf numFmtId="0" fontId="1" fillId="0" borderId="21" xfId="0" applyFont="1" applyBorder="1"/>
    <xf numFmtId="9" fontId="0" fillId="0" borderId="1" xfId="0" applyNumberFormat="1" applyBorder="1"/>
    <xf numFmtId="9" fontId="0" fillId="0" borderId="2" xfId="0" applyNumberFormat="1" applyBorder="1"/>
    <xf numFmtId="0" fontId="3" fillId="3" borderId="16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1" fillId="0" borderId="13" xfId="0" applyFont="1" applyBorder="1"/>
    <xf numFmtId="2" fontId="1" fillId="0" borderId="2" xfId="0" applyNumberFormat="1" applyFont="1" applyBorder="1"/>
    <xf numFmtId="4" fontId="0" fillId="0" borderId="8" xfId="0" applyNumberFormat="1" applyBorder="1"/>
    <xf numFmtId="2" fontId="1" fillId="0" borderId="1" xfId="0" applyNumberFormat="1" applyFont="1" applyBorder="1"/>
    <xf numFmtId="4" fontId="0" fillId="0" borderId="7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3" fillId="5" borderId="16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7" borderId="16" xfId="0" applyFont="1" applyFill="1" applyBorder="1"/>
    <xf numFmtId="2" fontId="4" fillId="0" borderId="5" xfId="0" applyNumberFormat="1" applyFont="1" applyBorder="1"/>
    <xf numFmtId="0" fontId="0" fillId="0" borderId="35" xfId="0" applyBorder="1"/>
    <xf numFmtId="0" fontId="1" fillId="0" borderId="16" xfId="0" applyFont="1" applyBorder="1"/>
    <xf numFmtId="0" fontId="0" fillId="0" borderId="31" xfId="0" applyBorder="1"/>
    <xf numFmtId="0" fontId="1" fillId="0" borderId="36" xfId="0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4" fillId="0" borderId="41" xfId="0" applyNumberFormat="1" applyFont="1" applyBorder="1"/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165" fontId="0" fillId="0" borderId="47" xfId="0" applyNumberFormat="1" applyBorder="1"/>
    <xf numFmtId="165" fontId="0" fillId="0" borderId="48" xfId="0" applyNumberFormat="1" applyBorder="1"/>
    <xf numFmtId="165" fontId="5" fillId="0" borderId="47" xfId="3" applyNumberFormat="1" applyBorder="1"/>
    <xf numFmtId="3" fontId="0" fillId="6" borderId="5" xfId="0" applyNumberFormat="1" applyFill="1" applyBorder="1"/>
    <xf numFmtId="2" fontId="4" fillId="0" borderId="4" xfId="0" applyNumberFormat="1" applyFont="1" applyBorder="1" applyAlignment="1">
      <alignment horizontal="right"/>
    </xf>
    <xf numFmtId="2" fontId="4" fillId="0" borderId="43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166" fontId="0" fillId="0" borderId="0" xfId="0" applyNumberFormat="1"/>
    <xf numFmtId="0" fontId="0" fillId="6" borderId="0" xfId="0" applyFill="1"/>
    <xf numFmtId="0" fontId="0" fillId="2" borderId="0" xfId="0" applyFill="1"/>
    <xf numFmtId="9" fontId="0" fillId="0" borderId="7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0" fontId="1" fillId="0" borderId="40" xfId="0" applyFont="1" applyBorder="1"/>
    <xf numFmtId="2" fontId="1" fillId="0" borderId="41" xfId="0" applyNumberFormat="1" applyFont="1" applyBorder="1"/>
    <xf numFmtId="0" fontId="0" fillId="0" borderId="43" xfId="0" applyBorder="1" applyAlignment="1">
      <alignment horizontal="right"/>
    </xf>
    <xf numFmtId="2" fontId="0" fillId="0" borderId="41" xfId="0" applyNumberFormat="1" applyBorder="1"/>
    <xf numFmtId="2" fontId="0" fillId="0" borderId="44" xfId="0" applyNumberFormat="1" applyBorder="1"/>
    <xf numFmtId="0" fontId="0" fillId="0" borderId="36" xfId="0" applyBorder="1"/>
    <xf numFmtId="0" fontId="0" fillId="0" borderId="38" xfId="0" applyBorder="1"/>
    <xf numFmtId="2" fontId="1" fillId="0" borderId="38" xfId="0" applyNumberFormat="1" applyFont="1" applyBorder="1"/>
    <xf numFmtId="2" fontId="0" fillId="0" borderId="38" xfId="0" applyNumberFormat="1" applyBorder="1"/>
    <xf numFmtId="9" fontId="0" fillId="0" borderId="27" xfId="0" applyNumberFormat="1" applyBorder="1"/>
    <xf numFmtId="0" fontId="0" fillId="8" borderId="0" xfId="0" applyFill="1"/>
    <xf numFmtId="9" fontId="0" fillId="0" borderId="29" xfId="0" applyNumberFormat="1" applyBorder="1"/>
    <xf numFmtId="9" fontId="0" fillId="0" borderId="30" xfId="0" applyNumberFormat="1" applyBorder="1"/>
    <xf numFmtId="9" fontId="0" fillId="2" borderId="1" xfId="0" applyNumberFormat="1" applyFill="1" applyBorder="1" applyProtection="1">
      <protection locked="0"/>
    </xf>
    <xf numFmtId="9" fontId="0" fillId="2" borderId="2" xfId="0" applyNumberForma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9" fontId="0" fillId="2" borderId="5" xfId="0" applyNumberFormat="1" applyFill="1" applyBorder="1" applyProtection="1">
      <protection locked="0"/>
    </xf>
    <xf numFmtId="9" fontId="0" fillId="2" borderId="29" xfId="0" applyNumberFormat="1" applyFill="1" applyBorder="1" applyProtection="1">
      <protection locked="0"/>
    </xf>
    <xf numFmtId="9" fontId="0" fillId="2" borderId="27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Border="1"/>
    <xf numFmtId="3" fontId="0" fillId="2" borderId="5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0" fillId="0" borderId="11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29" xfId="0" applyNumberFormat="1" applyBorder="1"/>
    <xf numFmtId="3" fontId="0" fillId="0" borderId="28" xfId="0" applyNumberFormat="1" applyBorder="1"/>
    <xf numFmtId="3" fontId="1" fillId="0" borderId="7" xfId="0" applyNumberFormat="1" applyFont="1" applyBorder="1"/>
    <xf numFmtId="3" fontId="0" fillId="0" borderId="10" xfId="0" applyNumberFormat="1" applyBorder="1"/>
    <xf numFmtId="3" fontId="0" fillId="0" borderId="21" xfId="0" applyNumberFormat="1" applyBorder="1"/>
    <xf numFmtId="3" fontId="0" fillId="0" borderId="27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1" fillId="0" borderId="25" xfId="0" applyNumberFormat="1" applyFont="1" applyBorder="1"/>
    <xf numFmtId="3" fontId="0" fillId="0" borderId="30" xfId="0" applyNumberFormat="1" applyBorder="1"/>
    <xf numFmtId="3" fontId="0" fillId="0" borderId="0" xfId="0" applyNumberFormat="1"/>
    <xf numFmtId="3" fontId="0" fillId="0" borderId="33" xfId="0" applyNumberFormat="1" applyBorder="1"/>
    <xf numFmtId="3" fontId="0" fillId="0" borderId="34" xfId="0" applyNumberForma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4" fillId="0" borderId="5" xfId="0" applyNumberFormat="1" applyFont="1" applyBorder="1"/>
    <xf numFmtId="0" fontId="1" fillId="0" borderId="31" xfId="0" applyFont="1" applyBorder="1"/>
    <xf numFmtId="9" fontId="0" fillId="0" borderId="32" xfId="0" applyNumberFormat="1" applyBorder="1" applyAlignment="1">
      <alignment horizontal="right"/>
    </xf>
    <xf numFmtId="9" fontId="0" fillId="0" borderId="33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4" fontId="0" fillId="0" borderId="4" xfId="0" applyNumberFormat="1" applyBorder="1"/>
    <xf numFmtId="4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25" xfId="0" applyNumberFormat="1" applyBorder="1"/>
    <xf numFmtId="3" fontId="0" fillId="6" borderId="29" xfId="0" applyNumberFormat="1" applyFill="1" applyBorder="1"/>
    <xf numFmtId="3" fontId="6" fillId="0" borderId="5" xfId="0" applyNumberFormat="1" applyFont="1" applyBorder="1"/>
    <xf numFmtId="2" fontId="3" fillId="3" borderId="16" xfId="0" applyNumberFormat="1" applyFont="1" applyFill="1" applyBorder="1"/>
    <xf numFmtId="2" fontId="1" fillId="0" borderId="17" xfId="0" applyNumberFormat="1" applyFont="1" applyBorder="1"/>
    <xf numFmtId="2" fontId="1" fillId="0" borderId="13" xfId="0" applyNumberFormat="1" applyFont="1" applyBorder="1"/>
    <xf numFmtId="2" fontId="1" fillId="0" borderId="23" xfId="0" applyNumberFormat="1" applyFont="1" applyBorder="1"/>
    <xf numFmtId="2" fontId="0" fillId="0" borderId="15" xfId="0" applyNumberFormat="1" applyBorder="1"/>
    <xf numFmtId="2" fontId="0" fillId="0" borderId="7" xfId="0" applyNumberFormat="1" applyBorder="1"/>
    <xf numFmtId="4" fontId="0" fillId="0" borderId="25" xfId="0" applyNumberFormat="1" applyBorder="1"/>
    <xf numFmtId="3" fontId="1" fillId="0" borderId="21" xfId="0" applyNumberFormat="1" applyFont="1" applyBorder="1"/>
    <xf numFmtId="9" fontId="0" fillId="0" borderId="25" xfId="0" applyNumberFormat="1" applyBorder="1" applyAlignment="1">
      <alignment horizontal="right"/>
    </xf>
    <xf numFmtId="9" fontId="0" fillId="0" borderId="34" xfId="0" applyNumberFormat="1" applyBorder="1" applyAlignment="1">
      <alignment horizontal="right"/>
    </xf>
    <xf numFmtId="0" fontId="3" fillId="9" borderId="16" xfId="0" applyFont="1" applyFill="1" applyBorder="1"/>
    <xf numFmtId="3" fontId="0" fillId="6" borderId="7" xfId="0" applyNumberFormat="1" applyFill="1" applyBorder="1"/>
    <xf numFmtId="3" fontId="0" fillId="0" borderId="24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1" fillId="0" borderId="39" xfId="0" applyNumberFormat="1" applyFont="1" applyBorder="1"/>
    <xf numFmtId="4" fontId="0" fillId="0" borderId="24" xfId="0" applyNumberFormat="1" applyBorder="1"/>
    <xf numFmtId="4" fontId="1" fillId="0" borderId="8" xfId="0" applyNumberFormat="1" applyFont="1" applyBorder="1"/>
    <xf numFmtId="4" fontId="1" fillId="0" borderId="25" xfId="0" applyNumberFormat="1" applyFont="1" applyBorder="1"/>
    <xf numFmtId="0" fontId="1" fillId="0" borderId="18" xfId="0" applyFont="1" applyBorder="1"/>
    <xf numFmtId="0" fontId="1" fillId="0" borderId="38" xfId="0" applyFont="1" applyBorder="1"/>
    <xf numFmtId="0" fontId="3" fillId="7" borderId="11" xfId="0" applyFont="1" applyFill="1" applyBorder="1"/>
    <xf numFmtId="0" fontId="1" fillId="0" borderId="33" xfId="0" applyFont="1" applyBorder="1"/>
    <xf numFmtId="0" fontId="0" fillId="0" borderId="33" xfId="0" applyBorder="1"/>
    <xf numFmtId="0" fontId="3" fillId="9" borderId="11" xfId="0" applyFont="1" applyFill="1" applyBorder="1"/>
    <xf numFmtId="2" fontId="3" fillId="3" borderId="11" xfId="0" applyNumberFormat="1" applyFont="1" applyFill="1" applyBorder="1"/>
    <xf numFmtId="2" fontId="1" fillId="0" borderId="18" xfId="0" applyNumberFormat="1" applyFont="1" applyBorder="1"/>
    <xf numFmtId="0" fontId="8" fillId="0" borderId="9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17" fillId="0" borderId="2" xfId="0" applyFont="1" applyBorder="1"/>
    <xf numFmtId="0" fontId="17" fillId="0" borderId="0" xfId="0" applyFont="1"/>
    <xf numFmtId="0" fontId="16" fillId="7" borderId="11" xfId="0" applyFont="1" applyFill="1" applyBorder="1"/>
    <xf numFmtId="0" fontId="8" fillId="0" borderId="33" xfId="0" applyFont="1" applyBorder="1"/>
    <xf numFmtId="0" fontId="17" fillId="0" borderId="11" xfId="0" applyFont="1" applyBorder="1"/>
    <xf numFmtId="0" fontId="11" fillId="0" borderId="3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0" xfId="0" applyFont="1"/>
    <xf numFmtId="165" fontId="5" fillId="0" borderId="50" xfId="3" applyNumberFormat="1" applyBorder="1"/>
    <xf numFmtId="0" fontId="11" fillId="0" borderId="51" xfId="0" applyFont="1" applyBorder="1" applyAlignment="1">
      <alignment horizontal="left"/>
    </xf>
    <xf numFmtId="3" fontId="0" fillId="6" borderId="32" xfId="0" applyNumberFormat="1" applyFill="1" applyBorder="1"/>
    <xf numFmtId="3" fontId="0" fillId="0" borderId="32" xfId="0" applyNumberFormat="1" applyBorder="1"/>
    <xf numFmtId="0" fontId="1" fillId="0" borderId="52" xfId="0" applyFont="1" applyBorder="1" applyAlignment="1">
      <alignment horizontal="right"/>
    </xf>
    <xf numFmtId="0" fontId="1" fillId="0" borderId="53" xfId="0" applyFont="1" applyBorder="1" applyAlignment="1">
      <alignment horizontal="right"/>
    </xf>
    <xf numFmtId="165" fontId="1" fillId="0" borderId="54" xfId="0" applyNumberFormat="1" applyFont="1" applyBorder="1" applyAlignment="1">
      <alignment horizontal="right"/>
    </xf>
    <xf numFmtId="165" fontId="1" fillId="0" borderId="47" xfId="0" applyNumberFormat="1" applyFont="1" applyBorder="1" applyAlignment="1">
      <alignment horizontal="right"/>
    </xf>
    <xf numFmtId="9" fontId="0" fillId="6" borderId="4" xfId="0" applyNumberFormat="1" applyFill="1" applyBorder="1"/>
    <xf numFmtId="9" fontId="0" fillId="6" borderId="5" xfId="0" applyNumberFormat="1" applyFill="1" applyBorder="1"/>
    <xf numFmtId="9" fontId="0" fillId="6" borderId="55" xfId="0" applyNumberFormat="1" applyFill="1" applyBorder="1"/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1" fillId="0" borderId="37" xfId="0" applyNumberFormat="1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0" fillId="0" borderId="34" xfId="0" applyNumberFormat="1" applyBorder="1" applyAlignment="1">
      <alignment horizontal="right"/>
    </xf>
    <xf numFmtId="4" fontId="0" fillId="0" borderId="0" xfId="0" applyNumberFormat="1"/>
    <xf numFmtId="9" fontId="0" fillId="6" borderId="7" xfId="0" applyNumberFormat="1" applyFill="1" applyBorder="1" applyAlignment="1">
      <alignment horizontal="right"/>
    </xf>
    <xf numFmtId="9" fontId="0" fillId="6" borderId="8" xfId="0" applyNumberFormat="1" applyFill="1" applyBorder="1" applyAlignment="1">
      <alignment horizontal="right"/>
    </xf>
    <xf numFmtId="9" fontId="0" fillId="10" borderId="8" xfId="0" applyNumberFormat="1" applyFill="1" applyBorder="1" applyAlignment="1">
      <alignment horizontal="right"/>
    </xf>
    <xf numFmtId="9" fontId="0" fillId="10" borderId="25" xfId="0" applyNumberFormat="1" applyFill="1" applyBorder="1" applyAlignment="1">
      <alignment horizontal="right"/>
    </xf>
    <xf numFmtId="4" fontId="0" fillId="10" borderId="1" xfId="0" applyNumberFormat="1" applyFill="1" applyBorder="1" applyAlignment="1">
      <alignment horizontal="right"/>
    </xf>
    <xf numFmtId="4" fontId="0" fillId="10" borderId="4" xfId="0" applyNumberFormat="1" applyFill="1" applyBorder="1" applyAlignment="1">
      <alignment horizontal="right"/>
    </xf>
    <xf numFmtId="4" fontId="0" fillId="0" borderId="2" xfId="0" applyNumberFormat="1" applyBorder="1"/>
    <xf numFmtId="4" fontId="0" fillId="0" borderId="23" xfId="0" applyNumberFormat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11" xfId="0" applyNumberFormat="1" applyBorder="1"/>
    <xf numFmtId="4" fontId="0" fillId="0" borderId="21" xfId="0" applyNumberFormat="1" applyBorder="1"/>
    <xf numFmtId="4" fontId="0" fillId="0" borderId="11" xfId="0" applyNumberFormat="1" applyFont="1" applyBorder="1"/>
    <xf numFmtId="4" fontId="0" fillId="0" borderId="21" xfId="0" applyNumberFormat="1" applyFont="1" applyBorder="1"/>
    <xf numFmtId="4" fontId="0" fillId="6" borderId="2" xfId="0" applyNumberFormat="1" applyFill="1" applyBorder="1" applyAlignment="1" applyProtection="1">
      <alignment horizontal="right"/>
      <protection locked="0"/>
    </xf>
    <xf numFmtId="4" fontId="0" fillId="6" borderId="27" xfId="0" applyNumberFormat="1" applyFill="1" applyBorder="1" applyAlignment="1" applyProtection="1">
      <alignment horizontal="right"/>
      <protection locked="0"/>
    </xf>
    <xf numFmtId="4" fontId="0" fillId="6" borderId="30" xfId="0" applyNumberFormat="1" applyFill="1" applyBorder="1" applyAlignment="1" applyProtection="1">
      <alignment horizontal="right"/>
      <protection locked="0"/>
    </xf>
    <xf numFmtId="4" fontId="0" fillId="6" borderId="5" xfId="0" applyNumberFormat="1" applyFill="1" applyBorder="1" applyAlignment="1" applyProtection="1">
      <alignment horizontal="right"/>
      <protection locked="0"/>
    </xf>
    <xf numFmtId="4" fontId="0" fillId="6" borderId="24" xfId="0" applyNumberFormat="1" applyFill="1" applyBorder="1" applyAlignment="1" applyProtection="1">
      <alignment horizontal="right"/>
      <protection locked="0"/>
    </xf>
    <xf numFmtId="4" fontId="0" fillId="6" borderId="8" xfId="0" applyNumberFormat="1" applyFill="1" applyBorder="1" applyAlignment="1" applyProtection="1">
      <alignment horizontal="right"/>
      <protection locked="0"/>
    </xf>
    <xf numFmtId="4" fontId="0" fillId="6" borderId="25" xfId="0" applyNumberFormat="1" applyFill="1" applyBorder="1" applyAlignment="1" applyProtection="1">
      <alignment horizontal="right"/>
      <protection locked="0"/>
    </xf>
    <xf numFmtId="4" fontId="0" fillId="6" borderId="7" xfId="0" applyNumberFormat="1" applyFill="1" applyBorder="1" applyAlignment="1" applyProtection="1">
      <alignment horizontal="right"/>
      <protection locked="0"/>
    </xf>
    <xf numFmtId="3" fontId="0" fillId="6" borderId="1" xfId="0" applyNumberFormat="1" applyFill="1" applyBorder="1" applyAlignment="1" applyProtection="1">
      <alignment horizontal="right"/>
      <protection locked="0"/>
    </xf>
    <xf numFmtId="3" fontId="0" fillId="6" borderId="2" xfId="0" applyNumberFormat="1" applyFill="1" applyBorder="1" applyAlignment="1" applyProtection="1">
      <alignment horizontal="right"/>
      <protection locked="0"/>
    </xf>
    <xf numFmtId="3" fontId="0" fillId="6" borderId="23" xfId="0" applyNumberFormat="1" applyFill="1" applyBorder="1" applyAlignment="1" applyProtection="1">
      <alignment horizontal="right"/>
      <protection locked="0"/>
    </xf>
    <xf numFmtId="3" fontId="0" fillId="6" borderId="29" xfId="0" applyNumberFormat="1" applyFill="1" applyBorder="1" applyAlignment="1" applyProtection="1">
      <alignment horizontal="right"/>
      <protection locked="0"/>
    </xf>
    <xf numFmtId="3" fontId="0" fillId="6" borderId="27" xfId="0" applyNumberFormat="1" applyFill="1" applyBorder="1" applyAlignment="1" applyProtection="1">
      <alignment horizontal="right"/>
      <protection locked="0"/>
    </xf>
    <xf numFmtId="3" fontId="0" fillId="6" borderId="30" xfId="0" applyNumberFormat="1" applyFill="1" applyBorder="1" applyAlignment="1" applyProtection="1">
      <alignment horizontal="right"/>
      <protection locked="0"/>
    </xf>
    <xf numFmtId="3" fontId="0" fillId="6" borderId="4" xfId="0" applyNumberFormat="1" applyFill="1" applyBorder="1" applyAlignment="1" applyProtection="1">
      <alignment horizontal="right"/>
      <protection locked="0"/>
    </xf>
    <xf numFmtId="3" fontId="0" fillId="6" borderId="5" xfId="0" applyNumberFormat="1" applyFill="1" applyBorder="1" applyAlignment="1" applyProtection="1">
      <alignment horizontal="right"/>
      <protection locked="0"/>
    </xf>
    <xf numFmtId="3" fontId="0" fillId="6" borderId="24" xfId="0" applyNumberFormat="1" applyFill="1" applyBorder="1" applyAlignment="1" applyProtection="1">
      <alignment horizontal="right"/>
      <protection locked="0"/>
    </xf>
    <xf numFmtId="3" fontId="0" fillId="6" borderId="7" xfId="0" applyNumberFormat="1" applyFill="1" applyBorder="1" applyAlignment="1" applyProtection="1">
      <alignment horizontal="right"/>
      <protection locked="0"/>
    </xf>
    <xf numFmtId="3" fontId="0" fillId="6" borderId="8" xfId="0" applyNumberFormat="1" applyFill="1" applyBorder="1" applyAlignment="1" applyProtection="1">
      <alignment horizontal="right"/>
      <protection locked="0"/>
    </xf>
    <xf numFmtId="3" fontId="0" fillId="6" borderId="25" xfId="0" applyNumberFormat="1" applyFill="1" applyBorder="1" applyAlignment="1" applyProtection="1">
      <alignment horizontal="right"/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24" xfId="0" applyFill="1" applyBorder="1" applyProtection="1">
      <protection locked="0"/>
    </xf>
    <xf numFmtId="167" fontId="0" fillId="6" borderId="4" xfId="0" applyNumberFormat="1" applyFill="1" applyBorder="1" applyAlignment="1" applyProtection="1">
      <alignment horizontal="right"/>
      <protection locked="0"/>
    </xf>
    <xf numFmtId="167" fontId="0" fillId="6" borderId="5" xfId="0" applyNumberFormat="1" applyFill="1" applyBorder="1" applyProtection="1">
      <protection locked="0"/>
    </xf>
    <xf numFmtId="3" fontId="0" fillId="6" borderId="5" xfId="0" applyNumberForma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3" fontId="0" fillId="0" borderId="12" xfId="0" applyNumberForma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9" xfId="0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39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2" fontId="1" fillId="0" borderId="25" xfId="0" applyNumberFormat="1" applyFont="1" applyBorder="1" applyAlignment="1">
      <alignment horizontal="right"/>
    </xf>
    <xf numFmtId="2" fontId="0" fillId="6" borderId="1" xfId="0" applyNumberFormat="1" applyFill="1" applyBorder="1" applyAlignment="1" applyProtection="1">
      <alignment horizontal="right"/>
      <protection locked="0"/>
    </xf>
    <xf numFmtId="2" fontId="0" fillId="6" borderId="2" xfId="0" applyNumberForma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5">
    <cellStyle name="Čárka 2" xfId="2" xr:uid="{00000000-0005-0000-0000-000000000000}"/>
    <cellStyle name="Hypertextový odkaz" xfId="3" builtinId="8"/>
    <cellStyle name="Normální" xfId="0" builtinId="0"/>
    <cellStyle name="Normální 10" xfId="1" xr:uid="{00000000-0005-0000-0000-000003000000}"/>
    <cellStyle name="Normální 2" xfId="4" xr:uid="{928852C3-E0A9-442C-AB13-77706609A144}"/>
  </cellStyles>
  <dxfs count="29"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so.cz/csu/czso/pmz_cr" TargetMode="External"/><Relationship Id="rId3" Type="http://schemas.openxmlformats.org/officeDocument/2006/relationships/hyperlink" Target="https://www.czso.cz/csu/czso/ipc_cr" TargetMode="External"/><Relationship Id="rId7" Type="http://schemas.openxmlformats.org/officeDocument/2006/relationships/hyperlink" Target="https://www.czso.cz/csu/czso/pmz_cr" TargetMode="External"/><Relationship Id="rId2" Type="http://schemas.openxmlformats.org/officeDocument/2006/relationships/hyperlink" Target="https://www.czso.cz/csu/czso/pmz_cr" TargetMode="External"/><Relationship Id="rId1" Type="http://schemas.openxmlformats.org/officeDocument/2006/relationships/hyperlink" Target="https://www.czso.cz/csu/czso/pmz_cr" TargetMode="External"/><Relationship Id="rId6" Type="http://schemas.openxmlformats.org/officeDocument/2006/relationships/hyperlink" Target="https://www.czso.cz/csu/czso/isc_cr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czso.cz/csu/czso/isc_cr" TargetMode="External"/><Relationship Id="rId10" Type="http://schemas.openxmlformats.org/officeDocument/2006/relationships/hyperlink" Target="https://www.czso.cz/csu/czso/setreni-prumernych-cen-vybranych-vyrobku-pohonne-hmoty-a-topne-oleje-casove-rady" TargetMode="External"/><Relationship Id="rId4" Type="http://schemas.openxmlformats.org/officeDocument/2006/relationships/hyperlink" Target="https://www.czso.cz/csu/czso/isc_cr" TargetMode="External"/><Relationship Id="rId9" Type="http://schemas.openxmlformats.org/officeDocument/2006/relationships/hyperlink" Target="https://www.czso.cz/csu/czso/isc_c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5"/>
  </sheetPr>
  <dimension ref="A1:XFC9"/>
  <sheetViews>
    <sheetView showGridLines="0" tabSelected="1" zoomScaleNormal="100" workbookViewId="0">
      <selection activeCell="A6" sqref="A6"/>
    </sheetView>
  </sheetViews>
  <sheetFormatPr defaultColWidth="0" defaultRowHeight="15" zeroHeight="1" x14ac:dyDescent="0.25"/>
  <cols>
    <col min="1" max="1" width="9.140625" customWidth="1"/>
    <col min="2" max="2" width="119" customWidth="1"/>
    <col min="3" max="16383" width="9.140625" hidden="1"/>
    <col min="16384" max="16384" width="0.28515625" customWidth="1"/>
  </cols>
  <sheetData>
    <row r="1" spans="1:2" x14ac:dyDescent="0.25">
      <c r="A1" s="1" t="s">
        <v>182</v>
      </c>
    </row>
    <row r="2" spans="1:2" x14ac:dyDescent="0.25">
      <c r="A2" s="197" t="s">
        <v>268</v>
      </c>
    </row>
    <row r="3" spans="1:2" x14ac:dyDescent="0.25">
      <c r="A3" s="197"/>
    </row>
    <row r="4" spans="1:2" x14ac:dyDescent="0.25">
      <c r="A4" t="s">
        <v>183</v>
      </c>
    </row>
    <row r="5" spans="1:2" x14ac:dyDescent="0.25">
      <c r="A5" t="s">
        <v>277</v>
      </c>
    </row>
    <row r="6" spans="1:2" x14ac:dyDescent="0.25"/>
    <row r="7" spans="1:2" x14ac:dyDescent="0.25">
      <c r="A7" s="87"/>
      <c r="B7" t="s">
        <v>48</v>
      </c>
    </row>
    <row r="8" spans="1:2" x14ac:dyDescent="0.25">
      <c r="A8" s="86"/>
      <c r="B8" t="s">
        <v>49</v>
      </c>
    </row>
    <row r="9" spans="1:2" x14ac:dyDescent="0.25">
      <c r="A9" s="102"/>
      <c r="B9" t="s">
        <v>68</v>
      </c>
    </row>
  </sheetData>
  <sheetProtection algorithmName="SHA-512" hashValue="OdtwuXvYel4xeFqsvRDgMp5UTCaZIJ+H7rICkBX1VwEo+j8Gbb5kjzhKpPOTeirP6bDGwLIcWIIPFtRWk0OwhQ==" saltValue="hKm5GHe/yWsjRHDZ9rFGOw==" spinCount="100000" sheet="1" objects="1" scenarios="1"/>
  <pageMargins left="0.7" right="0.7" top="0.78740157499999996" bottom="0.78740157499999996" header="0.3" footer="0.3"/>
  <headerFooter>
    <oddFooter>&amp;C_x000D_&amp;1#&amp;"Calibri"&amp;10&amp;K000000 Mott MacDonald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4AB1-4CC4-44C6-B5CD-0E670915E669}">
  <sheetPr codeName="List2">
    <tabColor theme="9"/>
  </sheetPr>
  <dimension ref="A1:AH8"/>
  <sheetViews>
    <sheetView showGridLines="0" zoomScaleNormal="100" workbookViewId="0">
      <selection activeCell="C7" sqref="C7"/>
    </sheetView>
  </sheetViews>
  <sheetFormatPr defaultColWidth="0" defaultRowHeight="15" zeroHeight="1" x14ac:dyDescent="0.25"/>
  <cols>
    <col min="1" max="1" width="50.7109375" customWidth="1"/>
    <col min="2" max="12" width="9.7109375" customWidth="1"/>
    <col min="13" max="34" width="0" hidden="1" customWidth="1"/>
    <col min="35" max="16384" width="9.140625" hidden="1"/>
  </cols>
  <sheetData>
    <row r="1" spans="1:12" x14ac:dyDescent="0.25">
      <c r="A1" s="159" t="s">
        <v>122</v>
      </c>
      <c r="B1" s="174"/>
      <c r="C1" s="271" t="s">
        <v>50</v>
      </c>
      <c r="D1" s="272"/>
      <c r="E1" s="272"/>
      <c r="F1" s="272"/>
      <c r="G1" s="272"/>
      <c r="H1" s="272"/>
      <c r="I1" s="272"/>
      <c r="J1" s="272"/>
      <c r="K1" s="272"/>
      <c r="L1" s="273"/>
    </row>
    <row r="2" spans="1:12" ht="15.75" thickBot="1" x14ac:dyDescent="0.3">
      <c r="A2" s="15" t="s">
        <v>17</v>
      </c>
      <c r="B2" s="169"/>
      <c r="C2" s="20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.75" thickTop="1" x14ac:dyDescent="0.25">
      <c r="A3" s="32" t="s">
        <v>85</v>
      </c>
      <c r="B3" s="182" t="s">
        <v>144</v>
      </c>
      <c r="C3" s="121">
        <f>SUM(C4:C6)</f>
        <v>715000</v>
      </c>
      <c r="D3" s="126">
        <f t="shared" ref="D3:L3" si="0">SUM(D4:D6)</f>
        <v>715000</v>
      </c>
      <c r="E3" s="126">
        <f t="shared" si="0"/>
        <v>715000</v>
      </c>
      <c r="F3" s="126">
        <f t="shared" si="0"/>
        <v>715000</v>
      </c>
      <c r="G3" s="126">
        <f t="shared" si="0"/>
        <v>715000</v>
      </c>
      <c r="H3" s="126">
        <f t="shared" si="0"/>
        <v>715000</v>
      </c>
      <c r="I3" s="126">
        <f t="shared" si="0"/>
        <v>715000</v>
      </c>
      <c r="J3" s="126">
        <f t="shared" si="0"/>
        <v>715000</v>
      </c>
      <c r="K3" s="126">
        <f t="shared" si="0"/>
        <v>715000</v>
      </c>
      <c r="L3" s="130">
        <f t="shared" si="0"/>
        <v>715000</v>
      </c>
    </row>
    <row r="4" spans="1:12" ht="15.75" x14ac:dyDescent="0.25">
      <c r="A4" s="32" t="s">
        <v>86</v>
      </c>
      <c r="B4" s="182" t="s">
        <v>157</v>
      </c>
      <c r="C4" s="147">
        <v>354000</v>
      </c>
      <c r="D4" s="126">
        <f t="shared" ref="D4:L8" si="1">$C4</f>
        <v>354000</v>
      </c>
      <c r="E4" s="126">
        <f t="shared" si="1"/>
        <v>354000</v>
      </c>
      <c r="F4" s="126">
        <f t="shared" si="1"/>
        <v>354000</v>
      </c>
      <c r="G4" s="126">
        <f t="shared" si="1"/>
        <v>354000</v>
      </c>
      <c r="H4" s="126">
        <f t="shared" si="1"/>
        <v>354000</v>
      </c>
      <c r="I4" s="126">
        <f t="shared" si="1"/>
        <v>354000</v>
      </c>
      <c r="J4" s="126">
        <f t="shared" si="1"/>
        <v>354000</v>
      </c>
      <c r="K4" s="126">
        <f t="shared" si="1"/>
        <v>354000</v>
      </c>
      <c r="L4" s="130">
        <f t="shared" si="1"/>
        <v>354000</v>
      </c>
    </row>
    <row r="5" spans="1:12" ht="15.75" x14ac:dyDescent="0.25">
      <c r="A5" s="32" t="s">
        <v>87</v>
      </c>
      <c r="B5" s="182" t="s">
        <v>158</v>
      </c>
      <c r="C5" s="147">
        <v>328000</v>
      </c>
      <c r="D5" s="126">
        <f t="shared" si="1"/>
        <v>328000</v>
      </c>
      <c r="E5" s="126">
        <f t="shared" si="1"/>
        <v>328000</v>
      </c>
      <c r="F5" s="126">
        <f t="shared" si="1"/>
        <v>328000</v>
      </c>
      <c r="G5" s="126">
        <f t="shared" si="1"/>
        <v>328000</v>
      </c>
      <c r="H5" s="126">
        <f t="shared" si="1"/>
        <v>328000</v>
      </c>
      <c r="I5" s="126">
        <f t="shared" si="1"/>
        <v>328000</v>
      </c>
      <c r="J5" s="126">
        <f t="shared" si="1"/>
        <v>328000</v>
      </c>
      <c r="K5" s="126">
        <f t="shared" si="1"/>
        <v>328000</v>
      </c>
      <c r="L5" s="130">
        <f t="shared" si="1"/>
        <v>328000</v>
      </c>
    </row>
    <row r="6" spans="1:12" ht="15.75" x14ac:dyDescent="0.25">
      <c r="A6" s="32" t="s">
        <v>194</v>
      </c>
      <c r="B6" s="182" t="s">
        <v>184</v>
      </c>
      <c r="C6" s="147">
        <v>33000</v>
      </c>
      <c r="D6" s="126">
        <f t="shared" si="1"/>
        <v>33000</v>
      </c>
      <c r="E6" s="126">
        <f t="shared" si="1"/>
        <v>33000</v>
      </c>
      <c r="F6" s="126">
        <f t="shared" si="1"/>
        <v>33000</v>
      </c>
      <c r="G6" s="126">
        <f t="shared" si="1"/>
        <v>33000</v>
      </c>
      <c r="H6" s="126">
        <f t="shared" si="1"/>
        <v>33000</v>
      </c>
      <c r="I6" s="126">
        <f t="shared" si="1"/>
        <v>33000</v>
      </c>
      <c r="J6" s="126">
        <f t="shared" si="1"/>
        <v>33000</v>
      </c>
      <c r="K6" s="126">
        <f t="shared" si="1"/>
        <v>33000</v>
      </c>
      <c r="L6" s="130">
        <f t="shared" si="1"/>
        <v>33000</v>
      </c>
    </row>
    <row r="7" spans="1:12" x14ac:dyDescent="0.25">
      <c r="A7" s="62" t="s">
        <v>61</v>
      </c>
      <c r="B7" s="199" t="s">
        <v>159</v>
      </c>
      <c r="C7" s="200">
        <v>12</v>
      </c>
      <c r="D7" s="132">
        <f t="shared" si="1"/>
        <v>12</v>
      </c>
      <c r="E7" s="132">
        <f t="shared" si="1"/>
        <v>12</v>
      </c>
      <c r="F7" s="132">
        <f t="shared" si="1"/>
        <v>12</v>
      </c>
      <c r="G7" s="132">
        <f t="shared" si="1"/>
        <v>12</v>
      </c>
      <c r="H7" s="132">
        <f t="shared" si="1"/>
        <v>12</v>
      </c>
      <c r="I7" s="132">
        <f t="shared" si="1"/>
        <v>12</v>
      </c>
      <c r="J7" s="132">
        <f t="shared" si="1"/>
        <v>12</v>
      </c>
      <c r="K7" s="132">
        <f t="shared" si="1"/>
        <v>12</v>
      </c>
      <c r="L7" s="133">
        <f t="shared" si="1"/>
        <v>12</v>
      </c>
    </row>
    <row r="8" spans="1:12" ht="15.75" thickBot="1" x14ac:dyDescent="0.3">
      <c r="A8" s="37" t="s">
        <v>211</v>
      </c>
      <c r="B8" s="179" t="s">
        <v>210</v>
      </c>
      <c r="C8" s="160">
        <v>10000</v>
      </c>
      <c r="D8" s="145">
        <f t="shared" si="1"/>
        <v>10000</v>
      </c>
      <c r="E8" s="145">
        <f t="shared" si="1"/>
        <v>10000</v>
      </c>
      <c r="F8" s="145">
        <f t="shared" si="1"/>
        <v>10000</v>
      </c>
      <c r="G8" s="145">
        <f t="shared" si="1"/>
        <v>10000</v>
      </c>
      <c r="H8" s="145">
        <f t="shared" si="1"/>
        <v>10000</v>
      </c>
      <c r="I8" s="145">
        <f t="shared" si="1"/>
        <v>10000</v>
      </c>
      <c r="J8" s="145">
        <f t="shared" si="1"/>
        <v>10000</v>
      </c>
      <c r="K8" s="145">
        <f t="shared" si="1"/>
        <v>10000</v>
      </c>
      <c r="L8" s="146">
        <f t="shared" si="1"/>
        <v>10000</v>
      </c>
    </row>
  </sheetData>
  <sheetProtection algorithmName="SHA-512" hashValue="3QNyY+ly+sKbPzqTMwZxxgtD4KpRmJj0f3UvJYPFu2zgak0X36cJgJ5zuV/nDrtOjNKxqXTII/ylk/o3+OhjTw==" saltValue="s3pHt9lc2tEIkGwGAxcPig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theme="1" tint="0.499984740745262"/>
  </sheetPr>
  <dimension ref="A1:AK35"/>
  <sheetViews>
    <sheetView showGridLines="0" zoomScaleNormal="100" workbookViewId="0">
      <pane xSplit="4" topLeftCell="E1" activePane="topRight" state="frozen"/>
      <selection activeCell="H3" sqref="H3"/>
      <selection pane="topRight" activeCell="R20" sqref="R20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9" width="9.140625" customWidth="1"/>
    <col min="20" max="20" width="9.7109375" customWidth="1"/>
    <col min="21" max="30" width="9.140625" hidden="1" customWidth="1"/>
    <col min="31" max="32" width="9.7109375" hidden="1" customWidth="1"/>
    <col min="33" max="35" width="9.140625" hidden="1" customWidth="1"/>
    <col min="36" max="37" width="9.7109375" hidden="1" customWidth="1"/>
    <col min="38" max="16384" width="9.140625" hidden="1"/>
  </cols>
  <sheetData>
    <row r="1" spans="1:20" x14ac:dyDescent="0.25">
      <c r="A1" s="12" t="s">
        <v>116</v>
      </c>
      <c r="B1" s="13"/>
      <c r="C1" s="13"/>
      <c r="D1" s="14"/>
      <c r="E1" s="272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87" t="s">
        <v>65</v>
      </c>
      <c r="R1" s="288"/>
      <c r="S1" s="288"/>
      <c r="T1" s="202" t="s">
        <v>219</v>
      </c>
    </row>
    <row r="2" spans="1:20" ht="15.75" thickBot="1" x14ac:dyDescent="0.3">
      <c r="A2" s="15" t="s">
        <v>273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17" t="s">
        <v>27</v>
      </c>
      <c r="T2" s="203" t="s">
        <v>220</v>
      </c>
    </row>
    <row r="3" spans="1:20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8">
        <f t="shared" ref="O3:O27" si="0">SUM(E3:N3)</f>
        <v>0</v>
      </c>
      <c r="P3" s="119">
        <f t="shared" ref="P3:P26" si="1">IFERROR(AVERAGE(E3:N3),0)</f>
        <v>0</v>
      </c>
      <c r="Q3" s="105"/>
      <c r="R3" s="106"/>
      <c r="S3" s="44">
        <f>1-SUM(Q3:R3)</f>
        <v>1</v>
      </c>
      <c r="T3" s="204" t="s">
        <v>18</v>
      </c>
    </row>
    <row r="4" spans="1:20" x14ac:dyDescent="0.25">
      <c r="A4" s="6"/>
      <c r="B4" s="7"/>
      <c r="C4" s="141">
        <v>1.2</v>
      </c>
      <c r="D4" s="29" t="s">
        <v>19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53">
        <f t="shared" si="0"/>
        <v>0</v>
      </c>
      <c r="P4" s="120">
        <f t="shared" si="1"/>
        <v>0</v>
      </c>
      <c r="Q4" s="107"/>
      <c r="R4" s="108"/>
      <c r="S4" s="23">
        <f t="shared" ref="S4:S5" si="2">1-SUM(Q4:R4)</f>
        <v>1</v>
      </c>
      <c r="T4" s="205" t="s">
        <v>18</v>
      </c>
    </row>
    <row r="5" spans="1:20" x14ac:dyDescent="0.25">
      <c r="A5" s="6">
        <v>2</v>
      </c>
      <c r="B5" s="7" t="s">
        <v>1</v>
      </c>
      <c r="C5" s="141"/>
      <c r="D5" s="2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53">
        <f t="shared" si="0"/>
        <v>0</v>
      </c>
      <c r="P5" s="120">
        <f t="shared" si="1"/>
        <v>0</v>
      </c>
      <c r="Q5" s="107"/>
      <c r="R5" s="108"/>
      <c r="S5" s="23">
        <f t="shared" si="2"/>
        <v>1</v>
      </c>
      <c r="T5" s="205" t="s">
        <v>18</v>
      </c>
    </row>
    <row r="6" spans="1:20" x14ac:dyDescent="0.25">
      <c r="A6" s="6">
        <v>3</v>
      </c>
      <c r="B6" s="7" t="s">
        <v>2</v>
      </c>
      <c r="C6" s="141"/>
      <c r="D6" s="29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53">
        <f t="shared" si="0"/>
        <v>0</v>
      </c>
      <c r="P6" s="120">
        <f t="shared" si="1"/>
        <v>0</v>
      </c>
      <c r="Q6" s="107"/>
      <c r="R6" s="108"/>
      <c r="S6" s="23">
        <f t="shared" ref="S6:S25" si="3">1-SUM(Q6:R6)</f>
        <v>1</v>
      </c>
      <c r="T6" s="205" t="s">
        <v>18</v>
      </c>
    </row>
    <row r="7" spans="1:20" x14ac:dyDescent="0.25">
      <c r="A7" s="6">
        <v>4</v>
      </c>
      <c r="B7" s="7" t="s">
        <v>3</v>
      </c>
      <c r="C7" s="141"/>
      <c r="D7" s="29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53">
        <f t="shared" si="0"/>
        <v>0</v>
      </c>
      <c r="P7" s="120">
        <f t="shared" si="1"/>
        <v>0</v>
      </c>
      <c r="Q7" s="107"/>
      <c r="R7" s="108"/>
      <c r="S7" s="23">
        <f t="shared" si="3"/>
        <v>1</v>
      </c>
      <c r="T7" s="205" t="s">
        <v>18</v>
      </c>
    </row>
    <row r="8" spans="1:20" x14ac:dyDescent="0.25">
      <c r="A8" s="6">
        <v>5</v>
      </c>
      <c r="B8" s="7" t="s">
        <v>4</v>
      </c>
      <c r="C8" s="141" t="s">
        <v>271</v>
      </c>
      <c r="D8" s="30" t="s">
        <v>270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53">
        <f t="shared" si="0"/>
        <v>0</v>
      </c>
      <c r="P8" s="120">
        <f t="shared" si="1"/>
        <v>0</v>
      </c>
      <c r="Q8" s="206">
        <v>0</v>
      </c>
      <c r="R8" s="207">
        <v>1</v>
      </c>
      <c r="S8" s="23">
        <f t="shared" ref="S8" si="4">1-SUM(Q8:R8)</f>
        <v>0</v>
      </c>
      <c r="T8" s="205" t="s">
        <v>18</v>
      </c>
    </row>
    <row r="9" spans="1:20" x14ac:dyDescent="0.25">
      <c r="A9" s="6"/>
      <c r="B9" s="7"/>
      <c r="C9" s="141" t="s">
        <v>272</v>
      </c>
      <c r="D9" s="30" t="s">
        <v>221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53">
        <f t="shared" si="0"/>
        <v>0</v>
      </c>
      <c r="P9" s="120">
        <f t="shared" si="1"/>
        <v>0</v>
      </c>
      <c r="Q9" s="206">
        <v>0</v>
      </c>
      <c r="R9" s="207">
        <v>0</v>
      </c>
      <c r="S9" s="23">
        <f t="shared" si="3"/>
        <v>1</v>
      </c>
      <c r="T9" s="205" t="s">
        <v>18</v>
      </c>
    </row>
    <row r="10" spans="1:20" x14ac:dyDescent="0.25">
      <c r="A10" s="6">
        <v>6</v>
      </c>
      <c r="B10" s="7" t="s">
        <v>5</v>
      </c>
      <c r="C10" s="141"/>
      <c r="D10" s="29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53">
        <f t="shared" si="0"/>
        <v>0</v>
      </c>
      <c r="P10" s="120">
        <f t="shared" si="1"/>
        <v>0</v>
      </c>
      <c r="Q10" s="206">
        <v>0</v>
      </c>
      <c r="R10" s="207">
        <v>1</v>
      </c>
      <c r="S10" s="23">
        <f t="shared" si="3"/>
        <v>0</v>
      </c>
      <c r="T10" s="205" t="s">
        <v>18</v>
      </c>
    </row>
    <row r="11" spans="1:20" x14ac:dyDescent="0.25">
      <c r="A11" s="6">
        <v>7</v>
      </c>
      <c r="B11" s="7" t="s">
        <v>6</v>
      </c>
      <c r="C11" s="141">
        <v>7.1</v>
      </c>
      <c r="D11" s="29" t="s">
        <v>20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53">
        <f t="shared" si="0"/>
        <v>0</v>
      </c>
      <c r="P11" s="120">
        <f t="shared" si="1"/>
        <v>0</v>
      </c>
      <c r="Q11" s="107"/>
      <c r="R11" s="108"/>
      <c r="S11" s="23">
        <f t="shared" si="3"/>
        <v>1</v>
      </c>
      <c r="T11" s="205" t="s">
        <v>18</v>
      </c>
    </row>
    <row r="12" spans="1:20" x14ac:dyDescent="0.25">
      <c r="A12" s="6"/>
      <c r="B12" s="7"/>
      <c r="C12" s="141" t="s">
        <v>212</v>
      </c>
      <c r="D12" s="29" t="s">
        <v>213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53">
        <f t="shared" si="0"/>
        <v>0</v>
      </c>
      <c r="P12" s="120">
        <f t="shared" si="1"/>
        <v>0</v>
      </c>
      <c r="Q12" s="206">
        <v>0</v>
      </c>
      <c r="R12" s="207">
        <v>0</v>
      </c>
      <c r="S12" s="23">
        <f t="shared" si="3"/>
        <v>1</v>
      </c>
      <c r="T12" s="205" t="s">
        <v>18</v>
      </c>
    </row>
    <row r="13" spans="1:20" x14ac:dyDescent="0.25">
      <c r="A13" s="6"/>
      <c r="B13" s="7"/>
      <c r="C13" s="141" t="s">
        <v>214</v>
      </c>
      <c r="D13" s="29" t="s">
        <v>21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53">
        <f t="shared" si="0"/>
        <v>0</v>
      </c>
      <c r="P13" s="120">
        <f t="shared" si="1"/>
        <v>0</v>
      </c>
      <c r="Q13" s="107"/>
      <c r="R13" s="108"/>
      <c r="S13" s="23">
        <f t="shared" si="3"/>
        <v>1</v>
      </c>
      <c r="T13" s="205" t="s">
        <v>18</v>
      </c>
    </row>
    <row r="14" spans="1:20" x14ac:dyDescent="0.25">
      <c r="A14" s="6">
        <v>8</v>
      </c>
      <c r="B14" s="7" t="s">
        <v>7</v>
      </c>
      <c r="C14" s="141">
        <v>8.1</v>
      </c>
      <c r="D14" s="29" t="s">
        <v>20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53">
        <f t="shared" si="0"/>
        <v>0</v>
      </c>
      <c r="P14" s="120">
        <f t="shared" si="1"/>
        <v>0</v>
      </c>
      <c r="Q14" s="22">
        <f t="shared" ref="Q14:R16" si="5">Q11</f>
        <v>0</v>
      </c>
      <c r="R14" s="23">
        <f t="shared" si="5"/>
        <v>0</v>
      </c>
      <c r="S14" s="23">
        <f t="shared" si="3"/>
        <v>1</v>
      </c>
      <c r="T14" s="205" t="s">
        <v>18</v>
      </c>
    </row>
    <row r="15" spans="1:20" x14ac:dyDescent="0.25">
      <c r="A15" s="6"/>
      <c r="B15" s="7"/>
      <c r="C15" s="141" t="s">
        <v>215</v>
      </c>
      <c r="D15" s="29" t="s">
        <v>213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53">
        <f t="shared" si="0"/>
        <v>0</v>
      </c>
      <c r="P15" s="120">
        <f t="shared" si="1"/>
        <v>0</v>
      </c>
      <c r="Q15" s="22">
        <f t="shared" si="5"/>
        <v>0</v>
      </c>
      <c r="R15" s="23">
        <f t="shared" si="5"/>
        <v>0</v>
      </c>
      <c r="S15" s="23">
        <f t="shared" ref="S15" si="6">1-SUM(Q15:R15)</f>
        <v>1</v>
      </c>
      <c r="T15" s="205" t="s">
        <v>18</v>
      </c>
    </row>
    <row r="16" spans="1:20" x14ac:dyDescent="0.25">
      <c r="A16" s="6"/>
      <c r="B16" s="7"/>
      <c r="C16" s="141" t="s">
        <v>216</v>
      </c>
      <c r="D16" s="29" t="s">
        <v>21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53">
        <f t="shared" si="0"/>
        <v>0</v>
      </c>
      <c r="P16" s="120">
        <f t="shared" si="1"/>
        <v>0</v>
      </c>
      <c r="Q16" s="22">
        <f t="shared" si="5"/>
        <v>0</v>
      </c>
      <c r="R16" s="23">
        <f t="shared" si="5"/>
        <v>0</v>
      </c>
      <c r="S16" s="23">
        <f t="shared" si="3"/>
        <v>1</v>
      </c>
      <c r="T16" s="205" t="s">
        <v>18</v>
      </c>
    </row>
    <row r="17" spans="1:20" x14ac:dyDescent="0.25">
      <c r="A17" s="6">
        <v>9</v>
      </c>
      <c r="B17" s="7" t="s">
        <v>8</v>
      </c>
      <c r="C17" s="141"/>
      <c r="D17" s="8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53">
        <f t="shared" si="0"/>
        <v>0</v>
      </c>
      <c r="P17" s="120">
        <f t="shared" si="1"/>
        <v>0</v>
      </c>
      <c r="Q17" s="107"/>
      <c r="R17" s="108"/>
      <c r="S17" s="23">
        <f t="shared" si="3"/>
        <v>1</v>
      </c>
      <c r="T17" s="205" t="s">
        <v>18</v>
      </c>
    </row>
    <row r="18" spans="1:20" x14ac:dyDescent="0.25">
      <c r="A18" s="6">
        <v>10</v>
      </c>
      <c r="B18" s="7" t="s">
        <v>9</v>
      </c>
      <c r="C18" s="141"/>
      <c r="D18" s="8"/>
      <c r="E18" s="81">
        <v>0</v>
      </c>
      <c r="F18" s="54">
        <f t="shared" ref="F18:N19" si="7">$E18</f>
        <v>0</v>
      </c>
      <c r="G18" s="54">
        <f t="shared" si="7"/>
        <v>0</v>
      </c>
      <c r="H18" s="54">
        <f t="shared" si="7"/>
        <v>0</v>
      </c>
      <c r="I18" s="54">
        <f t="shared" si="7"/>
        <v>0</v>
      </c>
      <c r="J18" s="54">
        <f t="shared" si="7"/>
        <v>0</v>
      </c>
      <c r="K18" s="54">
        <f t="shared" si="7"/>
        <v>0</v>
      </c>
      <c r="L18" s="54">
        <f t="shared" si="7"/>
        <v>0</v>
      </c>
      <c r="M18" s="54">
        <f t="shared" si="7"/>
        <v>0</v>
      </c>
      <c r="N18" s="54">
        <f t="shared" si="7"/>
        <v>0</v>
      </c>
      <c r="O18" s="53">
        <f t="shared" si="0"/>
        <v>0</v>
      </c>
      <c r="P18" s="120">
        <f t="shared" si="1"/>
        <v>0</v>
      </c>
      <c r="Q18" s="206">
        <v>1</v>
      </c>
      <c r="R18" s="207">
        <v>0</v>
      </c>
      <c r="S18" s="23">
        <f t="shared" si="3"/>
        <v>0</v>
      </c>
      <c r="T18" s="205" t="s">
        <v>18</v>
      </c>
    </row>
    <row r="19" spans="1:20" x14ac:dyDescent="0.25">
      <c r="A19" s="6">
        <v>11</v>
      </c>
      <c r="B19" s="7" t="s">
        <v>10</v>
      </c>
      <c r="C19" s="141"/>
      <c r="D19" s="8"/>
      <c r="E19" s="81">
        <v>0</v>
      </c>
      <c r="F19" s="54">
        <f t="shared" si="7"/>
        <v>0</v>
      </c>
      <c r="G19" s="54">
        <f t="shared" si="7"/>
        <v>0</v>
      </c>
      <c r="H19" s="54">
        <f t="shared" si="7"/>
        <v>0</v>
      </c>
      <c r="I19" s="54">
        <f t="shared" si="7"/>
        <v>0</v>
      </c>
      <c r="J19" s="54">
        <f t="shared" si="7"/>
        <v>0</v>
      </c>
      <c r="K19" s="54">
        <f t="shared" si="7"/>
        <v>0</v>
      </c>
      <c r="L19" s="54">
        <f t="shared" si="7"/>
        <v>0</v>
      </c>
      <c r="M19" s="54">
        <f t="shared" si="7"/>
        <v>0</v>
      </c>
      <c r="N19" s="54">
        <f t="shared" si="7"/>
        <v>0</v>
      </c>
      <c r="O19" s="53">
        <f t="shared" si="0"/>
        <v>0</v>
      </c>
      <c r="P19" s="120">
        <f t="shared" si="1"/>
        <v>0</v>
      </c>
      <c r="Q19" s="206">
        <v>1</v>
      </c>
      <c r="R19" s="207">
        <v>0</v>
      </c>
      <c r="S19" s="23">
        <f t="shared" si="3"/>
        <v>0</v>
      </c>
      <c r="T19" s="205" t="s">
        <v>18</v>
      </c>
    </row>
    <row r="20" spans="1:20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53">
        <f t="shared" si="0"/>
        <v>0</v>
      </c>
      <c r="P20" s="120">
        <f t="shared" si="1"/>
        <v>0</v>
      </c>
      <c r="Q20" s="107"/>
      <c r="R20" s="108"/>
      <c r="S20" s="23">
        <f t="shared" si="3"/>
        <v>1</v>
      </c>
      <c r="T20" s="205" t="s">
        <v>18</v>
      </c>
    </row>
    <row r="21" spans="1:20" x14ac:dyDescent="0.25">
      <c r="A21" s="6"/>
      <c r="B21" s="7"/>
      <c r="C21" s="7">
        <v>12.2</v>
      </c>
      <c r="D21" s="8" t="s">
        <v>141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53">
        <f t="shared" si="0"/>
        <v>0</v>
      </c>
      <c r="P21" s="120">
        <f t="shared" si="1"/>
        <v>0</v>
      </c>
      <c r="Q21" s="107"/>
      <c r="R21" s="108"/>
      <c r="S21" s="23">
        <f t="shared" ref="S21" si="8">1-SUM(Q21:R21)</f>
        <v>1</v>
      </c>
      <c r="T21" s="205" t="s">
        <v>18</v>
      </c>
    </row>
    <row r="22" spans="1:20" x14ac:dyDescent="0.25">
      <c r="A22" s="6">
        <v>13</v>
      </c>
      <c r="B22" s="7" t="s">
        <v>12</v>
      </c>
      <c r="C22" s="7"/>
      <c r="D22" s="8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53">
        <f t="shared" si="0"/>
        <v>0</v>
      </c>
      <c r="P22" s="120">
        <f t="shared" si="1"/>
        <v>0</v>
      </c>
      <c r="Q22" s="107"/>
      <c r="R22" s="108"/>
      <c r="S22" s="23">
        <f t="shared" si="3"/>
        <v>1</v>
      </c>
      <c r="T22" s="205" t="s">
        <v>18</v>
      </c>
    </row>
    <row r="23" spans="1:20" x14ac:dyDescent="0.25">
      <c r="A23" s="6">
        <v>14</v>
      </c>
      <c r="B23" s="7" t="s">
        <v>13</v>
      </c>
      <c r="C23" s="7"/>
      <c r="D23" s="8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53">
        <f t="shared" si="0"/>
        <v>0</v>
      </c>
      <c r="P23" s="120">
        <f t="shared" si="1"/>
        <v>0</v>
      </c>
      <c r="Q23" s="206">
        <v>0</v>
      </c>
      <c r="R23" s="207">
        <v>0</v>
      </c>
      <c r="S23" s="23">
        <f t="shared" si="3"/>
        <v>1</v>
      </c>
      <c r="T23" s="205" t="s">
        <v>18</v>
      </c>
    </row>
    <row r="24" spans="1:20" x14ac:dyDescent="0.25">
      <c r="A24" s="6">
        <v>15</v>
      </c>
      <c r="B24" s="7" t="s">
        <v>14</v>
      </c>
      <c r="C24" s="7"/>
      <c r="D24" s="8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53">
        <f t="shared" si="0"/>
        <v>0</v>
      </c>
      <c r="P24" s="120">
        <f t="shared" si="1"/>
        <v>0</v>
      </c>
      <c r="Q24" s="206">
        <v>0</v>
      </c>
      <c r="R24" s="207">
        <v>0</v>
      </c>
      <c r="S24" s="23">
        <f t="shared" si="3"/>
        <v>1</v>
      </c>
      <c r="T24" s="205" t="s">
        <v>18</v>
      </c>
    </row>
    <row r="25" spans="1:20" x14ac:dyDescent="0.25">
      <c r="A25" s="32">
        <v>22</v>
      </c>
      <c r="B25" s="33" t="s">
        <v>32</v>
      </c>
      <c r="C25" s="33"/>
      <c r="D25" s="3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21">
        <f t="shared" si="0"/>
        <v>0</v>
      </c>
      <c r="P25" s="120">
        <f t="shared" si="1"/>
        <v>0</v>
      </c>
      <c r="Q25" s="109"/>
      <c r="R25" s="110"/>
      <c r="S25" s="101">
        <f t="shared" si="3"/>
        <v>1</v>
      </c>
      <c r="T25" s="205" t="s">
        <v>18</v>
      </c>
    </row>
    <row r="26" spans="1:20" s="1" customFormat="1" ht="15.75" thickBot="1" x14ac:dyDescent="0.3">
      <c r="A26" s="9">
        <v>23</v>
      </c>
      <c r="B26" s="10" t="s">
        <v>69</v>
      </c>
      <c r="C26" s="10"/>
      <c r="D26" s="11"/>
      <c r="E26" s="115">
        <f t="shared" ref="E26:N26" si="9">SUM(E3:E25)</f>
        <v>0</v>
      </c>
      <c r="F26" s="115">
        <f t="shared" si="9"/>
        <v>0</v>
      </c>
      <c r="G26" s="115">
        <f t="shared" si="9"/>
        <v>0</v>
      </c>
      <c r="H26" s="115">
        <f t="shared" si="9"/>
        <v>0</v>
      </c>
      <c r="I26" s="115">
        <f t="shared" si="9"/>
        <v>0</v>
      </c>
      <c r="J26" s="115">
        <f t="shared" si="9"/>
        <v>0</v>
      </c>
      <c r="K26" s="115">
        <f t="shared" si="9"/>
        <v>0</v>
      </c>
      <c r="L26" s="115">
        <f t="shared" si="9"/>
        <v>0</v>
      </c>
      <c r="M26" s="115">
        <f t="shared" si="9"/>
        <v>0</v>
      </c>
      <c r="N26" s="115">
        <f t="shared" si="9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15">
        <f>SUMPRODUCT($O$3:$O$25,S3:S25)</f>
        <v>0</v>
      </c>
      <c r="T26" s="208">
        <v>0.05</v>
      </c>
    </row>
    <row r="27" spans="1:20" x14ac:dyDescent="0.25">
      <c r="A27" s="32">
        <v>26</v>
      </c>
      <c r="B27" s="33" t="s">
        <v>29</v>
      </c>
      <c r="C27" s="33"/>
      <c r="D27" s="34"/>
      <c r="E27" s="117">
        <f>'Provoz výchozí'!C3/1000</f>
        <v>715</v>
      </c>
      <c r="F27" s="117">
        <f>'Provoz výchozí'!D3/1000</f>
        <v>715</v>
      </c>
      <c r="G27" s="117">
        <f>'Provoz výchozí'!E3/1000</f>
        <v>715</v>
      </c>
      <c r="H27" s="117">
        <f>'Provoz výchozí'!F3/1000</f>
        <v>715</v>
      </c>
      <c r="I27" s="117">
        <f>'Provoz výchozí'!G3/1000</f>
        <v>715</v>
      </c>
      <c r="J27" s="117">
        <f>'Provoz výchozí'!H3/1000</f>
        <v>715</v>
      </c>
      <c r="K27" s="117">
        <f>'Provoz výchozí'!I3/1000</f>
        <v>715</v>
      </c>
      <c r="L27" s="117">
        <f>'Provoz výchozí'!J3/1000</f>
        <v>715</v>
      </c>
      <c r="M27" s="117">
        <f>'Provoz výchozí'!K3/1000</f>
        <v>715</v>
      </c>
      <c r="N27" s="117">
        <f>'Provoz výchozí'!L3/1000</f>
        <v>715</v>
      </c>
      <c r="O27" s="124">
        <f t="shared" si="0"/>
        <v>7150</v>
      </c>
      <c r="P27" s="277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20" s="1" customFormat="1" ht="15.75" thickBot="1" x14ac:dyDescent="0.3">
      <c r="A28" s="9">
        <v>27</v>
      </c>
      <c r="B28" s="10" t="s">
        <v>70</v>
      </c>
      <c r="C28" s="10"/>
      <c r="D28" s="209"/>
      <c r="E28" s="3">
        <f>IFERROR(E26/E27,0)</f>
        <v>0</v>
      </c>
      <c r="F28" s="3">
        <f t="shared" ref="F28:N28" si="10">IFERROR(F26/F27,0)</f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41">
        <f>O26/O27</f>
        <v>0</v>
      </c>
      <c r="P28" s="278" t="s">
        <v>18</v>
      </c>
      <c r="Q28" s="35">
        <f>IFERROR(Q26/Q27,0)</f>
        <v>0</v>
      </c>
      <c r="R28" s="3">
        <f t="shared" ref="R28:S28" si="11">IFERROR(R26/R27,0)</f>
        <v>0</v>
      </c>
      <c r="S28" s="36">
        <f t="shared" si="11"/>
        <v>0</v>
      </c>
    </row>
    <row r="29" spans="1:20" ht="15" customHeight="1" thickBot="1" x14ac:dyDescent="0.3">
      <c r="A29" s="97"/>
      <c r="B29" s="98" t="s">
        <v>71</v>
      </c>
      <c r="C29" s="99"/>
      <c r="D29" s="280"/>
      <c r="E29" s="100">
        <f t="shared" ref="E29:N29" si="12">IFERROR(SUMPRODUCT(E3:E25,$Q$3:$Q$25)/E27,0)</f>
        <v>0</v>
      </c>
      <c r="F29" s="100">
        <f t="shared" si="12"/>
        <v>0</v>
      </c>
      <c r="G29" s="100">
        <f t="shared" si="12"/>
        <v>0</v>
      </c>
      <c r="H29" s="100">
        <f t="shared" si="12"/>
        <v>0</v>
      </c>
      <c r="I29" s="100">
        <f t="shared" si="12"/>
        <v>0</v>
      </c>
      <c r="J29" s="100">
        <f t="shared" si="12"/>
        <v>0</v>
      </c>
      <c r="K29" s="100">
        <f t="shared" si="12"/>
        <v>0</v>
      </c>
      <c r="L29" s="100">
        <f t="shared" si="12"/>
        <v>0</v>
      </c>
      <c r="M29" s="100">
        <f t="shared" si="12"/>
        <v>0</v>
      </c>
      <c r="N29" s="100">
        <f t="shared" si="12"/>
        <v>0</v>
      </c>
      <c r="O29" s="281">
        <f>Q28</f>
        <v>0</v>
      </c>
      <c r="P29" s="282" t="s">
        <v>18</v>
      </c>
    </row>
    <row r="30" spans="1:20" ht="15" hidden="1" customHeight="1" thickBot="1" x14ac:dyDescent="0.3">
      <c r="A30" s="92"/>
      <c r="B30" s="73" t="s">
        <v>33</v>
      </c>
      <c r="C30" s="93"/>
      <c r="D30" s="74"/>
      <c r="E30" s="279" t="s">
        <v>18</v>
      </c>
      <c r="F30" s="279"/>
      <c r="G30" s="279"/>
      <c r="H30" s="279"/>
      <c r="I30" s="279"/>
      <c r="J30" s="279"/>
      <c r="K30" s="279"/>
      <c r="L30" s="279"/>
      <c r="M30" s="279"/>
      <c r="N30" s="279"/>
      <c r="O30" s="95" t="e">
        <f>#REF!-#REF!</f>
        <v>#REF!</v>
      </c>
      <c r="P30" s="94" t="s">
        <v>18</v>
      </c>
      <c r="Q30" s="39" t="e">
        <f>AVERAGE(O30:O30)</f>
        <v>#REF!</v>
      </c>
    </row>
    <row r="33" spans="15:19" hidden="1" x14ac:dyDescent="0.25">
      <c r="O33" s="2"/>
      <c r="S33" s="2"/>
    </row>
    <row r="34" spans="15:19" hidden="1" x14ac:dyDescent="0.25">
      <c r="O34" s="2"/>
    </row>
    <row r="35" spans="15:19" hidden="1" x14ac:dyDescent="0.25">
      <c r="O35" s="2"/>
      <c r="P35" s="85"/>
    </row>
  </sheetData>
  <sheetProtection algorithmName="SHA-512" hashValue="+yR8fW/ngCO3oU5frd7DOTLhGyGzzJa0B5Gh8AF0IsfAx0Rb3jGQac0jXw7npwULweSk+I1yxwKL75jaiMUywQ==" saltValue="18sw9jsTQXhGrZMv5Zdl4A==" spinCount="100000" sheet="1" objects="1" scenarios="1"/>
  <mergeCells count="1">
    <mergeCell ref="Q1:S1"/>
  </mergeCells>
  <conditionalFormatting sqref="F26:N26">
    <cfRule type="cellIs" dxfId="28" priority="85" operator="lessThan">
      <formula>E$26*(1-$T$26)</formula>
    </cfRule>
    <cfRule type="cellIs" dxfId="27" priority="86" operator="greaterThan">
      <formula>E$26*(1+$T$26)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12:C16 C20 C8: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theme="1" tint="0.499984740745262"/>
  </sheetPr>
  <dimension ref="A1:AR35"/>
  <sheetViews>
    <sheetView showGridLines="0" zoomScaleNormal="100" workbookViewId="0">
      <pane xSplit="4" topLeftCell="E1" activePane="topRight" state="frozen"/>
      <selection activeCell="H3" sqref="H3"/>
      <selection pane="topRight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9" width="9.140625" customWidth="1"/>
    <col min="20" max="44" width="0" hidden="1" customWidth="1"/>
    <col min="45" max="16384" width="9.140625" hidden="1"/>
  </cols>
  <sheetData>
    <row r="1" spans="1:19" x14ac:dyDescent="0.25">
      <c r="A1" s="12" t="s">
        <v>116</v>
      </c>
      <c r="B1" s="13"/>
      <c r="C1" s="13"/>
      <c r="D1" s="14"/>
      <c r="E1" s="271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87" t="s">
        <v>65</v>
      </c>
      <c r="R1" s="288"/>
      <c r="S1" s="289"/>
    </row>
    <row r="2" spans="1:19" ht="15.75" thickBot="1" x14ac:dyDescent="0.3">
      <c r="A2" s="15" t="s">
        <v>273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25" t="s">
        <v>27</v>
      </c>
    </row>
    <row r="3" spans="1:19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2">
        <f>ROUND('Model výchozí (MV)'!E3,0)</f>
        <v>0</v>
      </c>
      <c r="F3" s="112">
        <f>ROUND('Model výchozí (MV)'!F3,0)</f>
        <v>0</v>
      </c>
      <c r="G3" s="112">
        <f>ROUND('Model výchozí (MV)'!G3,0)</f>
        <v>0</v>
      </c>
      <c r="H3" s="112">
        <f>ROUND('Model výchozí (MV)'!H3,0)</f>
        <v>0</v>
      </c>
      <c r="I3" s="112">
        <f>ROUND('Model výchozí (MV)'!I3,0)</f>
        <v>0</v>
      </c>
      <c r="J3" s="112">
        <f>ROUND('Model výchozí (MV)'!J3,0)</f>
        <v>0</v>
      </c>
      <c r="K3" s="112">
        <f>ROUND('Model výchozí (MV)'!K3,0)</f>
        <v>0</v>
      </c>
      <c r="L3" s="112">
        <f>ROUND('Model výchozí (MV)'!L3,0)</f>
        <v>0</v>
      </c>
      <c r="M3" s="112">
        <f>ROUND('Model výchozí (MV)'!M3,0)</f>
        <v>0</v>
      </c>
      <c r="N3" s="112">
        <f>ROUND('Model výchozí (MV)'!N3,0)</f>
        <v>0</v>
      </c>
      <c r="O3" s="118">
        <f t="shared" ref="O3:O27" si="0">SUM(E3:N3)</f>
        <v>0</v>
      </c>
      <c r="P3" s="119">
        <f t="shared" ref="P3:P26" si="1">IFERROR(AVERAGE(E3:N3),0)</f>
        <v>0</v>
      </c>
      <c r="Q3" s="43">
        <f>ROUND('Model výchozí (MV)'!Q3,2)</f>
        <v>0</v>
      </c>
      <c r="R3" s="44">
        <f>ROUND('Model výchozí (MV)'!R3,2)</f>
        <v>0</v>
      </c>
      <c r="S3" s="26">
        <f>1-SUM(Q3:R3)</f>
        <v>1</v>
      </c>
    </row>
    <row r="4" spans="1:19" x14ac:dyDescent="0.25">
      <c r="A4" s="6"/>
      <c r="B4" s="7"/>
      <c r="C4" s="141">
        <v>1.2</v>
      </c>
      <c r="D4" s="29" t="s">
        <v>19</v>
      </c>
      <c r="E4" s="54">
        <f>ROUND('Model výchozí (MV)'!E4,0)</f>
        <v>0</v>
      </c>
      <c r="F4" s="54">
        <f>ROUND('Model výchozí (MV)'!F4,0)</f>
        <v>0</v>
      </c>
      <c r="G4" s="54">
        <f>ROUND('Model výchozí (MV)'!G4,0)</f>
        <v>0</v>
      </c>
      <c r="H4" s="54">
        <f>ROUND('Model výchozí (MV)'!H4,0)</f>
        <v>0</v>
      </c>
      <c r="I4" s="54">
        <f>ROUND('Model výchozí (MV)'!I4,0)</f>
        <v>0</v>
      </c>
      <c r="J4" s="54">
        <f>ROUND('Model výchozí (MV)'!J4,0)</f>
        <v>0</v>
      </c>
      <c r="K4" s="54">
        <f>ROUND('Model výchozí (MV)'!K4,0)</f>
        <v>0</v>
      </c>
      <c r="L4" s="54">
        <f>ROUND('Model výchozí (MV)'!L4,0)</f>
        <v>0</v>
      </c>
      <c r="M4" s="54">
        <f>ROUND('Model výchozí (MV)'!M4,0)</f>
        <v>0</v>
      </c>
      <c r="N4" s="54">
        <f>ROUND('Model výchozí (MV)'!N4,0)</f>
        <v>0</v>
      </c>
      <c r="O4" s="53">
        <f t="shared" si="0"/>
        <v>0</v>
      </c>
      <c r="P4" s="120">
        <f t="shared" si="1"/>
        <v>0</v>
      </c>
      <c r="Q4" s="22">
        <f>ROUND('Model výchozí (MV)'!Q4,2)</f>
        <v>0</v>
      </c>
      <c r="R4" s="23">
        <f>ROUND('Model výchozí (MV)'!R4,2)</f>
        <v>0</v>
      </c>
      <c r="S4" s="27">
        <f t="shared" ref="S4" si="2">1-SUM(Q4:R4)</f>
        <v>1</v>
      </c>
    </row>
    <row r="5" spans="1:19" x14ac:dyDescent="0.25">
      <c r="A5" s="6">
        <v>2</v>
      </c>
      <c r="B5" s="7" t="s">
        <v>1</v>
      </c>
      <c r="C5" s="141"/>
      <c r="D5" s="29"/>
      <c r="E5" s="54">
        <f>ROUND('Model výchozí (MV)'!E5,0)</f>
        <v>0</v>
      </c>
      <c r="F5" s="54">
        <f>ROUND('Model výchozí (MV)'!F5,0)</f>
        <v>0</v>
      </c>
      <c r="G5" s="54">
        <f>ROUND('Model výchozí (MV)'!G5,0)</f>
        <v>0</v>
      </c>
      <c r="H5" s="54">
        <f>ROUND('Model výchozí (MV)'!H5,0)</f>
        <v>0</v>
      </c>
      <c r="I5" s="54">
        <f>ROUND('Model výchozí (MV)'!I5,0)</f>
        <v>0</v>
      </c>
      <c r="J5" s="54">
        <f>ROUND('Model výchozí (MV)'!J5,0)</f>
        <v>0</v>
      </c>
      <c r="K5" s="54">
        <f>ROUND('Model výchozí (MV)'!K5,0)</f>
        <v>0</v>
      </c>
      <c r="L5" s="54">
        <f>ROUND('Model výchozí (MV)'!L5,0)</f>
        <v>0</v>
      </c>
      <c r="M5" s="54">
        <f>ROUND('Model výchozí (MV)'!M5,0)</f>
        <v>0</v>
      </c>
      <c r="N5" s="54">
        <f>ROUND('Model výchozí (MV)'!N5,0)</f>
        <v>0</v>
      </c>
      <c r="O5" s="53">
        <f t="shared" si="0"/>
        <v>0</v>
      </c>
      <c r="P5" s="120">
        <f t="shared" si="1"/>
        <v>0</v>
      </c>
      <c r="Q5" s="22">
        <f>ROUND('Model výchozí (MV)'!Q5,2)</f>
        <v>0</v>
      </c>
      <c r="R5" s="23">
        <f>ROUND('Model výchozí (MV)'!R5,2)</f>
        <v>0</v>
      </c>
      <c r="S5" s="27">
        <f t="shared" ref="S5:S19" si="3">1-SUM(Q5:R5)</f>
        <v>1</v>
      </c>
    </row>
    <row r="6" spans="1:19" x14ac:dyDescent="0.25">
      <c r="A6" s="6">
        <v>3</v>
      </c>
      <c r="B6" s="7" t="s">
        <v>2</v>
      </c>
      <c r="C6" s="141"/>
      <c r="D6" s="29"/>
      <c r="E6" s="54">
        <f>ROUND('Model výchozí (MV)'!E6,0)</f>
        <v>0</v>
      </c>
      <c r="F6" s="54">
        <f>ROUND('Model výchozí (MV)'!F6,0)</f>
        <v>0</v>
      </c>
      <c r="G6" s="54">
        <f>ROUND('Model výchozí (MV)'!G6,0)</f>
        <v>0</v>
      </c>
      <c r="H6" s="54">
        <f>ROUND('Model výchozí (MV)'!H6,0)</f>
        <v>0</v>
      </c>
      <c r="I6" s="54">
        <f>ROUND('Model výchozí (MV)'!I6,0)</f>
        <v>0</v>
      </c>
      <c r="J6" s="54">
        <f>ROUND('Model výchozí (MV)'!J6,0)</f>
        <v>0</v>
      </c>
      <c r="K6" s="54">
        <f>ROUND('Model výchozí (MV)'!K6,0)</f>
        <v>0</v>
      </c>
      <c r="L6" s="54">
        <f>ROUND('Model výchozí (MV)'!L6,0)</f>
        <v>0</v>
      </c>
      <c r="M6" s="54">
        <f>ROUND('Model výchozí (MV)'!M6,0)</f>
        <v>0</v>
      </c>
      <c r="N6" s="54">
        <f>ROUND('Model výchozí (MV)'!N6,0)</f>
        <v>0</v>
      </c>
      <c r="O6" s="53">
        <f t="shared" si="0"/>
        <v>0</v>
      </c>
      <c r="P6" s="120">
        <f t="shared" si="1"/>
        <v>0</v>
      </c>
      <c r="Q6" s="22">
        <f>ROUND('Model výchozí (MV)'!Q6,2)</f>
        <v>0</v>
      </c>
      <c r="R6" s="23">
        <f>ROUND('Model výchozí (MV)'!R6,2)</f>
        <v>0</v>
      </c>
      <c r="S6" s="27">
        <f t="shared" si="3"/>
        <v>1</v>
      </c>
    </row>
    <row r="7" spans="1:19" x14ac:dyDescent="0.25">
      <c r="A7" s="6">
        <v>4</v>
      </c>
      <c r="B7" s="7" t="s">
        <v>3</v>
      </c>
      <c r="C7" s="141"/>
      <c r="D7" s="29"/>
      <c r="E7" s="54">
        <f>ROUND('Model výchozí (MV)'!E7,0)</f>
        <v>0</v>
      </c>
      <c r="F7" s="54">
        <f>ROUND('Model výchozí (MV)'!F7,0)</f>
        <v>0</v>
      </c>
      <c r="G7" s="54">
        <f>ROUND('Model výchozí (MV)'!G7,0)</f>
        <v>0</v>
      </c>
      <c r="H7" s="54">
        <f>ROUND('Model výchozí (MV)'!H7,0)</f>
        <v>0</v>
      </c>
      <c r="I7" s="54">
        <f>ROUND('Model výchozí (MV)'!I7,0)</f>
        <v>0</v>
      </c>
      <c r="J7" s="54">
        <f>ROUND('Model výchozí (MV)'!J7,0)</f>
        <v>0</v>
      </c>
      <c r="K7" s="54">
        <f>ROUND('Model výchozí (MV)'!K7,0)</f>
        <v>0</v>
      </c>
      <c r="L7" s="54">
        <f>ROUND('Model výchozí (MV)'!L7,0)</f>
        <v>0</v>
      </c>
      <c r="M7" s="54">
        <f>ROUND('Model výchozí (MV)'!M7,0)</f>
        <v>0</v>
      </c>
      <c r="N7" s="54">
        <f>ROUND('Model výchozí (MV)'!N7,0)</f>
        <v>0</v>
      </c>
      <c r="O7" s="53">
        <f t="shared" si="0"/>
        <v>0</v>
      </c>
      <c r="P7" s="120">
        <f t="shared" si="1"/>
        <v>0</v>
      </c>
      <c r="Q7" s="22">
        <f>ROUND('Model výchozí (MV)'!Q7,2)</f>
        <v>0</v>
      </c>
      <c r="R7" s="23">
        <f>ROUND('Model výchozí (MV)'!R7,2)</f>
        <v>0</v>
      </c>
      <c r="S7" s="27">
        <f t="shared" si="3"/>
        <v>1</v>
      </c>
    </row>
    <row r="8" spans="1:19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54">
        <f>ROUND('Model výchozí (MV)'!E8,0)</f>
        <v>0</v>
      </c>
      <c r="F8" s="54">
        <f>ROUND('Model výchozí (MV)'!F8,0)</f>
        <v>0</v>
      </c>
      <c r="G8" s="54">
        <f>ROUND('Model výchozí (MV)'!G8,0)</f>
        <v>0</v>
      </c>
      <c r="H8" s="54">
        <f>ROUND('Model výchozí (MV)'!H8,0)</f>
        <v>0</v>
      </c>
      <c r="I8" s="54">
        <f>ROUND('Model výchozí (MV)'!I8,0)</f>
        <v>0</v>
      </c>
      <c r="J8" s="54">
        <f>ROUND('Model výchozí (MV)'!J8,0)</f>
        <v>0</v>
      </c>
      <c r="K8" s="54">
        <f>ROUND('Model výchozí (MV)'!K8,0)</f>
        <v>0</v>
      </c>
      <c r="L8" s="54">
        <f>ROUND('Model výchozí (MV)'!L8,0)</f>
        <v>0</v>
      </c>
      <c r="M8" s="54">
        <f>ROUND('Model výchozí (MV)'!M8,0)</f>
        <v>0</v>
      </c>
      <c r="N8" s="54">
        <f>ROUND('Model výchozí (MV)'!N8,0)</f>
        <v>0</v>
      </c>
      <c r="O8" s="53">
        <f t="shared" si="0"/>
        <v>0</v>
      </c>
      <c r="P8" s="120">
        <f t="shared" si="1"/>
        <v>0</v>
      </c>
      <c r="Q8" s="22">
        <f>ROUND('Model výchozí (MV)'!Q8,2)</f>
        <v>0</v>
      </c>
      <c r="R8" s="23">
        <f>ROUND('Model výchozí (MV)'!R8,2)</f>
        <v>1</v>
      </c>
      <c r="S8" s="27">
        <f t="shared" ref="S8" si="4">1-SUM(Q8:R8)</f>
        <v>0</v>
      </c>
    </row>
    <row r="9" spans="1:19" x14ac:dyDescent="0.25">
      <c r="A9" s="6"/>
      <c r="B9" s="7"/>
      <c r="C9" s="141">
        <v>5.2</v>
      </c>
      <c r="D9" s="30" t="s">
        <v>221</v>
      </c>
      <c r="E9" s="54">
        <f>ROUND('Model výchozí (MV)'!E9,0)</f>
        <v>0</v>
      </c>
      <c r="F9" s="54">
        <f>ROUND('Model výchozí (MV)'!F9,0)</f>
        <v>0</v>
      </c>
      <c r="G9" s="54">
        <f>ROUND('Model výchozí (MV)'!G9,0)</f>
        <v>0</v>
      </c>
      <c r="H9" s="54">
        <f>ROUND('Model výchozí (MV)'!H9,0)</f>
        <v>0</v>
      </c>
      <c r="I9" s="54">
        <f>ROUND('Model výchozí (MV)'!I9,0)</f>
        <v>0</v>
      </c>
      <c r="J9" s="54">
        <f>ROUND('Model výchozí (MV)'!J9,0)</f>
        <v>0</v>
      </c>
      <c r="K9" s="54">
        <f>ROUND('Model výchozí (MV)'!K9,0)</f>
        <v>0</v>
      </c>
      <c r="L9" s="54">
        <f>ROUND('Model výchozí (MV)'!L9,0)</f>
        <v>0</v>
      </c>
      <c r="M9" s="54">
        <f>ROUND('Model výchozí (MV)'!M9,0)</f>
        <v>0</v>
      </c>
      <c r="N9" s="54">
        <f>ROUND('Model výchozí (MV)'!N9,0)</f>
        <v>0</v>
      </c>
      <c r="O9" s="53">
        <f t="shared" si="0"/>
        <v>0</v>
      </c>
      <c r="P9" s="120">
        <f t="shared" si="1"/>
        <v>0</v>
      </c>
      <c r="Q9" s="22">
        <f>ROUND('Model výchozí (MV)'!Q9,2)</f>
        <v>0</v>
      </c>
      <c r="R9" s="23">
        <f>ROUND('Model výchozí (MV)'!R9,2)</f>
        <v>0</v>
      </c>
      <c r="S9" s="27">
        <f t="shared" si="3"/>
        <v>1</v>
      </c>
    </row>
    <row r="10" spans="1:19" x14ac:dyDescent="0.25">
      <c r="A10" s="6">
        <v>6</v>
      </c>
      <c r="B10" s="7" t="s">
        <v>5</v>
      </c>
      <c r="C10" s="141"/>
      <c r="D10" s="29"/>
      <c r="E10" s="54">
        <f>ROUND('Model výchozí (MV)'!E10,0)</f>
        <v>0</v>
      </c>
      <c r="F10" s="54">
        <f>ROUND('Model výchozí (MV)'!F10,0)</f>
        <v>0</v>
      </c>
      <c r="G10" s="54">
        <f>ROUND('Model výchozí (MV)'!G10,0)</f>
        <v>0</v>
      </c>
      <c r="H10" s="54">
        <f>ROUND('Model výchozí (MV)'!H10,0)</f>
        <v>0</v>
      </c>
      <c r="I10" s="54">
        <f>ROUND('Model výchozí (MV)'!I10,0)</f>
        <v>0</v>
      </c>
      <c r="J10" s="54">
        <f>ROUND('Model výchozí (MV)'!J10,0)</f>
        <v>0</v>
      </c>
      <c r="K10" s="54">
        <f>ROUND('Model výchozí (MV)'!K10,0)</f>
        <v>0</v>
      </c>
      <c r="L10" s="54">
        <f>ROUND('Model výchozí (MV)'!L10,0)</f>
        <v>0</v>
      </c>
      <c r="M10" s="54">
        <f>ROUND('Model výchozí (MV)'!M10,0)</f>
        <v>0</v>
      </c>
      <c r="N10" s="54">
        <f>ROUND('Model výchozí (MV)'!N10,0)</f>
        <v>0</v>
      </c>
      <c r="O10" s="53">
        <f t="shared" si="0"/>
        <v>0</v>
      </c>
      <c r="P10" s="120">
        <f t="shared" si="1"/>
        <v>0</v>
      </c>
      <c r="Q10" s="22">
        <f>ROUND('Model výchozí (MV)'!Q10,2)</f>
        <v>0</v>
      </c>
      <c r="R10" s="23">
        <f>ROUND('Model výchozí (MV)'!R10,2)</f>
        <v>1</v>
      </c>
      <c r="S10" s="27">
        <f t="shared" si="3"/>
        <v>0</v>
      </c>
    </row>
    <row r="11" spans="1:19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ROUND('Model výchozí (MV)'!E11,0)</f>
        <v>0</v>
      </c>
      <c r="F11" s="54">
        <f>ROUND('Model výchozí (MV)'!F11,0)</f>
        <v>0</v>
      </c>
      <c r="G11" s="54">
        <f>ROUND('Model výchozí (MV)'!G11,0)</f>
        <v>0</v>
      </c>
      <c r="H11" s="54">
        <f>ROUND('Model výchozí (MV)'!H11,0)</f>
        <v>0</v>
      </c>
      <c r="I11" s="54">
        <f>ROUND('Model výchozí (MV)'!I11,0)</f>
        <v>0</v>
      </c>
      <c r="J11" s="54">
        <f>ROUND('Model výchozí (MV)'!J11,0)</f>
        <v>0</v>
      </c>
      <c r="K11" s="54">
        <f>ROUND('Model výchozí (MV)'!K11,0)</f>
        <v>0</v>
      </c>
      <c r="L11" s="54">
        <f>ROUND('Model výchozí (MV)'!L11,0)</f>
        <v>0</v>
      </c>
      <c r="M11" s="54">
        <f>ROUND('Model výchozí (MV)'!M11,0)</f>
        <v>0</v>
      </c>
      <c r="N11" s="54">
        <f>ROUND('Model výchozí (MV)'!N11,0)</f>
        <v>0</v>
      </c>
      <c r="O11" s="53">
        <f t="shared" si="0"/>
        <v>0</v>
      </c>
      <c r="P11" s="120">
        <f t="shared" si="1"/>
        <v>0</v>
      </c>
      <c r="Q11" s="22">
        <f>ROUND('Model výchozí (MV)'!Q11,2)</f>
        <v>0</v>
      </c>
      <c r="R11" s="23">
        <f>ROUND('Model výchozí (MV)'!R11,2)</f>
        <v>0</v>
      </c>
      <c r="S11" s="27">
        <f t="shared" si="3"/>
        <v>1</v>
      </c>
    </row>
    <row r="12" spans="1:19" x14ac:dyDescent="0.25">
      <c r="A12" s="6"/>
      <c r="B12" s="7"/>
      <c r="C12" s="141" t="s">
        <v>212</v>
      </c>
      <c r="D12" s="29" t="s">
        <v>213</v>
      </c>
      <c r="E12" s="54">
        <f>ROUND('Model výchozí (MV)'!E12,0)</f>
        <v>0</v>
      </c>
      <c r="F12" s="54">
        <f>ROUND('Model výchozí (MV)'!F12,0)</f>
        <v>0</v>
      </c>
      <c r="G12" s="54">
        <f>ROUND('Model výchozí (MV)'!G12,0)</f>
        <v>0</v>
      </c>
      <c r="H12" s="54">
        <f>ROUND('Model výchozí (MV)'!H12,0)</f>
        <v>0</v>
      </c>
      <c r="I12" s="54">
        <f>ROUND('Model výchozí (MV)'!I12,0)</f>
        <v>0</v>
      </c>
      <c r="J12" s="54">
        <f>ROUND('Model výchozí (MV)'!J12,0)</f>
        <v>0</v>
      </c>
      <c r="K12" s="54">
        <f>ROUND('Model výchozí (MV)'!K12,0)</f>
        <v>0</v>
      </c>
      <c r="L12" s="54">
        <f>ROUND('Model výchozí (MV)'!L12,0)</f>
        <v>0</v>
      </c>
      <c r="M12" s="54">
        <f>ROUND('Model výchozí (MV)'!M12,0)</f>
        <v>0</v>
      </c>
      <c r="N12" s="54">
        <f>ROUND('Model výchozí (MV)'!N12,0)</f>
        <v>0</v>
      </c>
      <c r="O12" s="53">
        <f t="shared" si="0"/>
        <v>0</v>
      </c>
      <c r="P12" s="120">
        <f t="shared" si="1"/>
        <v>0</v>
      </c>
      <c r="Q12" s="22">
        <f>ROUND('Model výchozí (MV)'!Q12,2)</f>
        <v>0</v>
      </c>
      <c r="R12" s="23">
        <f>ROUND('Model výchozí (MV)'!R12,2)</f>
        <v>0</v>
      </c>
      <c r="S12" s="27">
        <f t="shared" ref="S12" si="5">1-SUM(Q12:R12)</f>
        <v>1</v>
      </c>
    </row>
    <row r="13" spans="1:19" x14ac:dyDescent="0.25">
      <c r="A13" s="6"/>
      <c r="B13" s="7"/>
      <c r="C13" s="141" t="s">
        <v>214</v>
      </c>
      <c r="D13" s="29" t="s">
        <v>21</v>
      </c>
      <c r="E13" s="54">
        <f>ROUND('Model výchozí (MV)'!E13,0)</f>
        <v>0</v>
      </c>
      <c r="F13" s="54">
        <f>ROUND('Model výchozí (MV)'!F13,0)</f>
        <v>0</v>
      </c>
      <c r="G13" s="54">
        <f>ROUND('Model výchozí (MV)'!G13,0)</f>
        <v>0</v>
      </c>
      <c r="H13" s="54">
        <f>ROUND('Model výchozí (MV)'!H13,0)</f>
        <v>0</v>
      </c>
      <c r="I13" s="54">
        <f>ROUND('Model výchozí (MV)'!I13,0)</f>
        <v>0</v>
      </c>
      <c r="J13" s="54">
        <f>ROUND('Model výchozí (MV)'!J13,0)</f>
        <v>0</v>
      </c>
      <c r="K13" s="54">
        <f>ROUND('Model výchozí (MV)'!K13,0)</f>
        <v>0</v>
      </c>
      <c r="L13" s="54">
        <f>ROUND('Model výchozí (MV)'!L13,0)</f>
        <v>0</v>
      </c>
      <c r="M13" s="54">
        <f>ROUND('Model výchozí (MV)'!M13,0)</f>
        <v>0</v>
      </c>
      <c r="N13" s="54">
        <f>ROUND('Model výchozí (MV)'!N13,0)</f>
        <v>0</v>
      </c>
      <c r="O13" s="53">
        <f t="shared" si="0"/>
        <v>0</v>
      </c>
      <c r="P13" s="120">
        <f t="shared" si="1"/>
        <v>0</v>
      </c>
      <c r="Q13" s="22">
        <f>ROUND('Model výchozí (MV)'!Q13,2)</f>
        <v>0</v>
      </c>
      <c r="R13" s="23">
        <f>ROUND('Model výchozí (MV)'!R13,2)</f>
        <v>0</v>
      </c>
      <c r="S13" s="27">
        <f t="shared" si="3"/>
        <v>1</v>
      </c>
    </row>
    <row r="14" spans="1:19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ROUND('Model výchozí (MV)'!E14,0)</f>
        <v>0</v>
      </c>
      <c r="F14" s="54">
        <f>ROUND('Model výchozí (MV)'!F14,0)</f>
        <v>0</v>
      </c>
      <c r="G14" s="54">
        <f>ROUND('Model výchozí (MV)'!G14,0)</f>
        <v>0</v>
      </c>
      <c r="H14" s="54">
        <f>ROUND('Model výchozí (MV)'!H14,0)</f>
        <v>0</v>
      </c>
      <c r="I14" s="54">
        <f>ROUND('Model výchozí (MV)'!I14,0)</f>
        <v>0</v>
      </c>
      <c r="J14" s="54">
        <f>ROUND('Model výchozí (MV)'!J14,0)</f>
        <v>0</v>
      </c>
      <c r="K14" s="54">
        <f>ROUND('Model výchozí (MV)'!K14,0)</f>
        <v>0</v>
      </c>
      <c r="L14" s="54">
        <f>ROUND('Model výchozí (MV)'!L14,0)</f>
        <v>0</v>
      </c>
      <c r="M14" s="54">
        <f>ROUND('Model výchozí (MV)'!M14,0)</f>
        <v>0</v>
      </c>
      <c r="N14" s="54">
        <f>ROUND('Model výchozí (MV)'!N14,0)</f>
        <v>0</v>
      </c>
      <c r="O14" s="53">
        <f t="shared" si="0"/>
        <v>0</v>
      </c>
      <c r="P14" s="120">
        <f t="shared" si="1"/>
        <v>0</v>
      </c>
      <c r="Q14" s="22">
        <f>ROUND('Model výchozí (MV)'!Q14,2)</f>
        <v>0</v>
      </c>
      <c r="R14" s="23">
        <f>ROUND('Model výchozí (MV)'!R14,2)</f>
        <v>0</v>
      </c>
      <c r="S14" s="27">
        <f t="shared" si="3"/>
        <v>1</v>
      </c>
    </row>
    <row r="15" spans="1:19" x14ac:dyDescent="0.25">
      <c r="A15" s="6"/>
      <c r="B15" s="7"/>
      <c r="C15" s="141" t="s">
        <v>215</v>
      </c>
      <c r="D15" s="29" t="s">
        <v>213</v>
      </c>
      <c r="E15" s="54">
        <f>ROUND('Model výchozí (MV)'!E15,0)</f>
        <v>0</v>
      </c>
      <c r="F15" s="54">
        <f>ROUND('Model výchozí (MV)'!F15,0)</f>
        <v>0</v>
      </c>
      <c r="G15" s="54">
        <f>ROUND('Model výchozí (MV)'!G15,0)</f>
        <v>0</v>
      </c>
      <c r="H15" s="54">
        <f>ROUND('Model výchozí (MV)'!H15,0)</f>
        <v>0</v>
      </c>
      <c r="I15" s="54">
        <f>ROUND('Model výchozí (MV)'!I15,0)</f>
        <v>0</v>
      </c>
      <c r="J15" s="54">
        <f>ROUND('Model výchozí (MV)'!J15,0)</f>
        <v>0</v>
      </c>
      <c r="K15" s="54">
        <f>ROUND('Model výchozí (MV)'!K15,0)</f>
        <v>0</v>
      </c>
      <c r="L15" s="54">
        <f>ROUND('Model výchozí (MV)'!L15,0)</f>
        <v>0</v>
      </c>
      <c r="M15" s="54">
        <f>ROUND('Model výchozí (MV)'!M15,0)</f>
        <v>0</v>
      </c>
      <c r="N15" s="54">
        <f>ROUND('Model výchozí (MV)'!N15,0)</f>
        <v>0</v>
      </c>
      <c r="O15" s="53">
        <f t="shared" si="0"/>
        <v>0</v>
      </c>
      <c r="P15" s="120">
        <f t="shared" si="1"/>
        <v>0</v>
      </c>
      <c r="Q15" s="22">
        <f>ROUND('Model výchozí (MV)'!Q15,2)</f>
        <v>0</v>
      </c>
      <c r="R15" s="23">
        <f>ROUND('Model výchozí (MV)'!R15,2)</f>
        <v>0</v>
      </c>
      <c r="S15" s="27">
        <f t="shared" ref="S15" si="6">1-SUM(Q15:R15)</f>
        <v>1</v>
      </c>
    </row>
    <row r="16" spans="1:19" x14ac:dyDescent="0.25">
      <c r="A16" s="6"/>
      <c r="B16" s="7"/>
      <c r="C16" s="141" t="s">
        <v>216</v>
      </c>
      <c r="D16" s="29" t="s">
        <v>21</v>
      </c>
      <c r="E16" s="54">
        <f>ROUND('Model výchozí (MV)'!E16,0)</f>
        <v>0</v>
      </c>
      <c r="F16" s="54">
        <f>ROUND('Model výchozí (MV)'!F16,0)</f>
        <v>0</v>
      </c>
      <c r="G16" s="54">
        <f>ROUND('Model výchozí (MV)'!G16,0)</f>
        <v>0</v>
      </c>
      <c r="H16" s="54">
        <f>ROUND('Model výchozí (MV)'!H16,0)</f>
        <v>0</v>
      </c>
      <c r="I16" s="54">
        <f>ROUND('Model výchozí (MV)'!I16,0)</f>
        <v>0</v>
      </c>
      <c r="J16" s="54">
        <f>ROUND('Model výchozí (MV)'!J16,0)</f>
        <v>0</v>
      </c>
      <c r="K16" s="54">
        <f>ROUND('Model výchozí (MV)'!K16,0)</f>
        <v>0</v>
      </c>
      <c r="L16" s="54">
        <f>ROUND('Model výchozí (MV)'!L16,0)</f>
        <v>0</v>
      </c>
      <c r="M16" s="54">
        <f>ROUND('Model výchozí (MV)'!M16,0)</f>
        <v>0</v>
      </c>
      <c r="N16" s="54">
        <f>ROUND('Model výchozí (MV)'!N16,0)</f>
        <v>0</v>
      </c>
      <c r="O16" s="53">
        <f t="shared" si="0"/>
        <v>0</v>
      </c>
      <c r="P16" s="120">
        <f t="shared" si="1"/>
        <v>0</v>
      </c>
      <c r="Q16" s="22">
        <f>ROUND('Model výchozí (MV)'!Q16,2)</f>
        <v>0</v>
      </c>
      <c r="R16" s="23">
        <f>ROUND('Model výchozí (MV)'!R16,2)</f>
        <v>0</v>
      </c>
      <c r="S16" s="27">
        <f t="shared" si="3"/>
        <v>1</v>
      </c>
    </row>
    <row r="17" spans="1:19" x14ac:dyDescent="0.25">
      <c r="A17" s="6">
        <v>9</v>
      </c>
      <c r="B17" s="7" t="s">
        <v>8</v>
      </c>
      <c r="C17" s="141"/>
      <c r="D17" s="8"/>
      <c r="E17" s="54">
        <f>ROUND('Model výchozí (MV)'!E17,0)</f>
        <v>0</v>
      </c>
      <c r="F17" s="54">
        <f>ROUND('Model výchozí (MV)'!F17,0)</f>
        <v>0</v>
      </c>
      <c r="G17" s="54">
        <f>ROUND('Model výchozí (MV)'!G17,0)</f>
        <v>0</v>
      </c>
      <c r="H17" s="54">
        <f>ROUND('Model výchozí (MV)'!H17,0)</f>
        <v>0</v>
      </c>
      <c r="I17" s="54">
        <f>ROUND('Model výchozí (MV)'!I17,0)</f>
        <v>0</v>
      </c>
      <c r="J17" s="54">
        <f>ROUND('Model výchozí (MV)'!J17,0)</f>
        <v>0</v>
      </c>
      <c r="K17" s="54">
        <f>ROUND('Model výchozí (MV)'!K17,0)</f>
        <v>0</v>
      </c>
      <c r="L17" s="54">
        <f>ROUND('Model výchozí (MV)'!L17,0)</f>
        <v>0</v>
      </c>
      <c r="M17" s="54">
        <f>ROUND('Model výchozí (MV)'!M17,0)</f>
        <v>0</v>
      </c>
      <c r="N17" s="54">
        <f>ROUND('Model výchozí (MV)'!N17,0)</f>
        <v>0</v>
      </c>
      <c r="O17" s="53">
        <f t="shared" si="0"/>
        <v>0</v>
      </c>
      <c r="P17" s="120">
        <f t="shared" si="1"/>
        <v>0</v>
      </c>
      <c r="Q17" s="22">
        <f>ROUND('Model výchozí (MV)'!Q17,2)</f>
        <v>0</v>
      </c>
      <c r="R17" s="23">
        <f>ROUND('Model výchozí (MV)'!R17,2)</f>
        <v>0</v>
      </c>
      <c r="S17" s="27">
        <f t="shared" si="3"/>
        <v>1</v>
      </c>
    </row>
    <row r="18" spans="1:19" x14ac:dyDescent="0.25">
      <c r="A18" s="6">
        <v>10</v>
      </c>
      <c r="B18" s="7" t="s">
        <v>9</v>
      </c>
      <c r="C18" s="141"/>
      <c r="D18" s="8"/>
      <c r="E18" s="54">
        <f>ROUND('Model výchozí (MV)'!E18,0)</f>
        <v>0</v>
      </c>
      <c r="F18" s="54">
        <f>ROUND('Model výchozí (MV)'!F18,0)</f>
        <v>0</v>
      </c>
      <c r="G18" s="54">
        <f>ROUND('Model výchozí (MV)'!G18,0)</f>
        <v>0</v>
      </c>
      <c r="H18" s="54">
        <f>ROUND('Model výchozí (MV)'!H18,0)</f>
        <v>0</v>
      </c>
      <c r="I18" s="54">
        <f>ROUND('Model výchozí (MV)'!I18,0)</f>
        <v>0</v>
      </c>
      <c r="J18" s="54">
        <f>ROUND('Model výchozí (MV)'!J18,0)</f>
        <v>0</v>
      </c>
      <c r="K18" s="54">
        <f>ROUND('Model výchozí (MV)'!K18,0)</f>
        <v>0</v>
      </c>
      <c r="L18" s="54">
        <f>ROUND('Model výchozí (MV)'!L18,0)</f>
        <v>0</v>
      </c>
      <c r="M18" s="54">
        <f>ROUND('Model výchozí (MV)'!M18,0)</f>
        <v>0</v>
      </c>
      <c r="N18" s="54">
        <f>ROUND('Model výchozí (MV)'!N18,0)</f>
        <v>0</v>
      </c>
      <c r="O18" s="53">
        <f t="shared" si="0"/>
        <v>0</v>
      </c>
      <c r="P18" s="120">
        <f t="shared" si="1"/>
        <v>0</v>
      </c>
      <c r="Q18" s="22">
        <f>ROUND('Model výchozí (MV)'!Q18,2)</f>
        <v>1</v>
      </c>
      <c r="R18" s="23">
        <f>ROUND('Model výchozí (MV)'!R18,2)</f>
        <v>0</v>
      </c>
      <c r="S18" s="27">
        <f t="shared" si="3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54">
        <f>ROUND('Model výchozí (MV)'!E19,0)</f>
        <v>0</v>
      </c>
      <c r="F19" s="54">
        <f>ROUND('Model výchozí (MV)'!F19,0)</f>
        <v>0</v>
      </c>
      <c r="G19" s="54">
        <f>ROUND('Model výchozí (MV)'!G19,0)</f>
        <v>0</v>
      </c>
      <c r="H19" s="54">
        <f>ROUND('Model výchozí (MV)'!H19,0)</f>
        <v>0</v>
      </c>
      <c r="I19" s="54">
        <f>ROUND('Model výchozí (MV)'!I19,0)</f>
        <v>0</v>
      </c>
      <c r="J19" s="54">
        <f>ROUND('Model výchozí (MV)'!J19,0)</f>
        <v>0</v>
      </c>
      <c r="K19" s="54">
        <f>ROUND('Model výchozí (MV)'!K19,0)</f>
        <v>0</v>
      </c>
      <c r="L19" s="54">
        <f>ROUND('Model výchozí (MV)'!L19,0)</f>
        <v>0</v>
      </c>
      <c r="M19" s="54">
        <f>ROUND('Model výchozí (MV)'!M19,0)</f>
        <v>0</v>
      </c>
      <c r="N19" s="54">
        <f>ROUND('Model výchozí (MV)'!N19,0)</f>
        <v>0</v>
      </c>
      <c r="O19" s="53">
        <f t="shared" si="0"/>
        <v>0</v>
      </c>
      <c r="P19" s="120">
        <f t="shared" si="1"/>
        <v>0</v>
      </c>
      <c r="Q19" s="22">
        <f>ROUND('Model výchozí (MV)'!Q19,2)</f>
        <v>1</v>
      </c>
      <c r="R19" s="23">
        <f>ROUND('Model výchozí (MV)'!R19,2)</f>
        <v>0</v>
      </c>
      <c r="S19" s="27">
        <f t="shared" si="3"/>
        <v>0</v>
      </c>
    </row>
    <row r="20" spans="1:19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54">
        <f>ROUND('Model výchozí (MV)'!E20,0)</f>
        <v>0</v>
      </c>
      <c r="F20" s="54">
        <f>ROUND('Model výchozí (MV)'!F20,0)</f>
        <v>0</v>
      </c>
      <c r="G20" s="54">
        <f>ROUND('Model výchozí (MV)'!G20,0)</f>
        <v>0</v>
      </c>
      <c r="H20" s="54">
        <f>ROUND('Model výchozí (MV)'!H20,0)</f>
        <v>0</v>
      </c>
      <c r="I20" s="54">
        <f>ROUND('Model výchozí (MV)'!I20,0)</f>
        <v>0</v>
      </c>
      <c r="J20" s="54">
        <f>ROUND('Model výchozí (MV)'!J20,0)</f>
        <v>0</v>
      </c>
      <c r="K20" s="54">
        <f>ROUND('Model výchozí (MV)'!K20,0)</f>
        <v>0</v>
      </c>
      <c r="L20" s="54">
        <f>ROUND('Model výchozí (MV)'!L20,0)</f>
        <v>0</v>
      </c>
      <c r="M20" s="54">
        <f>ROUND('Model výchozí (MV)'!M20,0)</f>
        <v>0</v>
      </c>
      <c r="N20" s="54">
        <f>ROUND('Model výchozí (MV)'!N20,0)</f>
        <v>0</v>
      </c>
      <c r="O20" s="53">
        <f t="shared" si="0"/>
        <v>0</v>
      </c>
      <c r="P20" s="120">
        <f t="shared" si="1"/>
        <v>0</v>
      </c>
      <c r="Q20" s="22">
        <f>ROUND('Model výchozí (MV)'!Q20,2)</f>
        <v>0</v>
      </c>
      <c r="R20" s="23">
        <f>ROUND('Model výchozí (MV)'!R20,2)</f>
        <v>0</v>
      </c>
      <c r="S20" s="27">
        <f t="shared" ref="S20:S25" si="7">1-SUM(Q20:R20)</f>
        <v>1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ROUND('Model výchozí (MV)'!E21,0)</f>
        <v>0</v>
      </c>
      <c r="F21" s="54">
        <f>ROUND('Model výchozí (MV)'!F21,0)</f>
        <v>0</v>
      </c>
      <c r="G21" s="54">
        <f>ROUND('Model výchozí (MV)'!G21,0)</f>
        <v>0</v>
      </c>
      <c r="H21" s="54">
        <f>ROUND('Model výchozí (MV)'!H21,0)</f>
        <v>0</v>
      </c>
      <c r="I21" s="54">
        <f>ROUND('Model výchozí (MV)'!I21,0)</f>
        <v>0</v>
      </c>
      <c r="J21" s="54">
        <f>ROUND('Model výchozí (MV)'!J21,0)</f>
        <v>0</v>
      </c>
      <c r="K21" s="54">
        <f>ROUND('Model výchozí (MV)'!K21,0)</f>
        <v>0</v>
      </c>
      <c r="L21" s="54">
        <f>ROUND('Model výchozí (MV)'!L21,0)</f>
        <v>0</v>
      </c>
      <c r="M21" s="54">
        <f>ROUND('Model výchozí (MV)'!M21,0)</f>
        <v>0</v>
      </c>
      <c r="N21" s="54">
        <f>ROUND('Model výchozí (MV)'!N21,0)</f>
        <v>0</v>
      </c>
      <c r="O21" s="53">
        <f t="shared" si="0"/>
        <v>0</v>
      </c>
      <c r="P21" s="120">
        <f t="shared" si="1"/>
        <v>0</v>
      </c>
      <c r="Q21" s="22">
        <f>ROUND('Model výchozí (MV)'!Q21,2)</f>
        <v>0</v>
      </c>
      <c r="R21" s="23">
        <f>ROUND('Model výchozí (MV)'!R21,2)</f>
        <v>0</v>
      </c>
      <c r="S21" s="27">
        <f t="shared" ref="S21" si="8">1-SUM(Q21:R21)</f>
        <v>1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ROUND('Model výchozí (MV)'!E22,0)</f>
        <v>0</v>
      </c>
      <c r="F22" s="54">
        <f>ROUND('Model výchozí (MV)'!F22,0)</f>
        <v>0</v>
      </c>
      <c r="G22" s="54">
        <f>ROUND('Model výchozí (MV)'!G22,0)</f>
        <v>0</v>
      </c>
      <c r="H22" s="54">
        <f>ROUND('Model výchozí (MV)'!H22,0)</f>
        <v>0</v>
      </c>
      <c r="I22" s="54">
        <f>ROUND('Model výchozí (MV)'!I22,0)</f>
        <v>0</v>
      </c>
      <c r="J22" s="54">
        <f>ROUND('Model výchozí (MV)'!J22,0)</f>
        <v>0</v>
      </c>
      <c r="K22" s="54">
        <f>ROUND('Model výchozí (MV)'!K22,0)</f>
        <v>0</v>
      </c>
      <c r="L22" s="54">
        <f>ROUND('Model výchozí (MV)'!L22,0)</f>
        <v>0</v>
      </c>
      <c r="M22" s="54">
        <f>ROUND('Model výchozí (MV)'!M22,0)</f>
        <v>0</v>
      </c>
      <c r="N22" s="54">
        <f>ROUND('Model výchozí (MV)'!N22,0)</f>
        <v>0</v>
      </c>
      <c r="O22" s="53">
        <f t="shared" si="0"/>
        <v>0</v>
      </c>
      <c r="P22" s="120">
        <f t="shared" si="1"/>
        <v>0</v>
      </c>
      <c r="Q22" s="22">
        <f>ROUND('Model výchozí (MV)'!Q22,2)</f>
        <v>0</v>
      </c>
      <c r="R22" s="23">
        <f>ROUND('Model výchozí (MV)'!R22,2)</f>
        <v>0</v>
      </c>
      <c r="S22" s="27">
        <f t="shared" si="7"/>
        <v>1</v>
      </c>
    </row>
    <row r="23" spans="1:19" x14ac:dyDescent="0.25">
      <c r="A23" s="6">
        <v>14</v>
      </c>
      <c r="B23" s="7" t="s">
        <v>13</v>
      </c>
      <c r="C23" s="7"/>
      <c r="D23" s="8"/>
      <c r="E23" s="54">
        <f>ROUND('Model výchozí (MV)'!E23,0)</f>
        <v>0</v>
      </c>
      <c r="F23" s="54">
        <f>ROUND('Model výchozí (MV)'!F23,0)</f>
        <v>0</v>
      </c>
      <c r="G23" s="54">
        <f>ROUND('Model výchozí (MV)'!G23,0)</f>
        <v>0</v>
      </c>
      <c r="H23" s="54">
        <f>ROUND('Model výchozí (MV)'!H23,0)</f>
        <v>0</v>
      </c>
      <c r="I23" s="54">
        <f>ROUND('Model výchozí (MV)'!I23,0)</f>
        <v>0</v>
      </c>
      <c r="J23" s="54">
        <f>ROUND('Model výchozí (MV)'!J23,0)</f>
        <v>0</v>
      </c>
      <c r="K23" s="54">
        <f>ROUND('Model výchozí (MV)'!K23,0)</f>
        <v>0</v>
      </c>
      <c r="L23" s="54">
        <f>ROUND('Model výchozí (MV)'!L23,0)</f>
        <v>0</v>
      </c>
      <c r="M23" s="54">
        <f>ROUND('Model výchozí (MV)'!M23,0)</f>
        <v>0</v>
      </c>
      <c r="N23" s="54">
        <f>ROUND('Model výchozí (MV)'!N23,0)</f>
        <v>0</v>
      </c>
      <c r="O23" s="53">
        <f t="shared" si="0"/>
        <v>0</v>
      </c>
      <c r="P23" s="120">
        <f t="shared" si="1"/>
        <v>0</v>
      </c>
      <c r="Q23" s="22">
        <f>ROUND('Model výchozí (MV)'!Q23,2)</f>
        <v>0</v>
      </c>
      <c r="R23" s="23">
        <f>ROUND('Model výchozí (MV)'!R23,2)</f>
        <v>0</v>
      </c>
      <c r="S23" s="27">
        <f t="shared" si="7"/>
        <v>1</v>
      </c>
    </row>
    <row r="24" spans="1:19" x14ac:dyDescent="0.25">
      <c r="A24" s="6">
        <v>15</v>
      </c>
      <c r="B24" s="7" t="s">
        <v>14</v>
      </c>
      <c r="C24" s="7"/>
      <c r="D24" s="8"/>
      <c r="E24" s="54">
        <f>ROUND('Model výchozí (MV)'!E24,0)</f>
        <v>0</v>
      </c>
      <c r="F24" s="54">
        <f>ROUND('Model výchozí (MV)'!F24,0)</f>
        <v>0</v>
      </c>
      <c r="G24" s="54">
        <f>ROUND('Model výchozí (MV)'!G24,0)</f>
        <v>0</v>
      </c>
      <c r="H24" s="54">
        <f>ROUND('Model výchozí (MV)'!H24,0)</f>
        <v>0</v>
      </c>
      <c r="I24" s="54">
        <f>ROUND('Model výchozí (MV)'!I24,0)</f>
        <v>0</v>
      </c>
      <c r="J24" s="54">
        <f>ROUND('Model výchozí (MV)'!J24,0)</f>
        <v>0</v>
      </c>
      <c r="K24" s="54">
        <f>ROUND('Model výchozí (MV)'!K24,0)</f>
        <v>0</v>
      </c>
      <c r="L24" s="54">
        <f>ROUND('Model výchozí (MV)'!L24,0)</f>
        <v>0</v>
      </c>
      <c r="M24" s="54">
        <f>ROUND('Model výchozí (MV)'!M24,0)</f>
        <v>0</v>
      </c>
      <c r="N24" s="54">
        <f>ROUND('Model výchozí (MV)'!N24,0)</f>
        <v>0</v>
      </c>
      <c r="O24" s="53">
        <f t="shared" si="0"/>
        <v>0</v>
      </c>
      <c r="P24" s="120">
        <f t="shared" si="1"/>
        <v>0</v>
      </c>
      <c r="Q24" s="22">
        <f>ROUND('Model výchozí (MV)'!Q24,2)</f>
        <v>0</v>
      </c>
      <c r="R24" s="23">
        <f>ROUND('Model výchozí (MV)'!R24,2)</f>
        <v>0</v>
      </c>
      <c r="S24" s="27">
        <f t="shared" si="7"/>
        <v>1</v>
      </c>
    </row>
    <row r="25" spans="1:19" x14ac:dyDescent="0.25">
      <c r="A25" s="32">
        <v>22</v>
      </c>
      <c r="B25" s="33" t="s">
        <v>32</v>
      </c>
      <c r="C25" s="33"/>
      <c r="D25" s="34"/>
      <c r="E25" s="126">
        <f>ROUND('Model výchozí (MV)'!E25,0)</f>
        <v>0</v>
      </c>
      <c r="F25" s="126">
        <f>ROUND('Model výchozí (MV)'!F25,0)</f>
        <v>0</v>
      </c>
      <c r="G25" s="126">
        <f>ROUND('Model výchozí (MV)'!G25,0)</f>
        <v>0</v>
      </c>
      <c r="H25" s="126">
        <f>ROUND('Model výchozí (MV)'!H25,0)</f>
        <v>0</v>
      </c>
      <c r="I25" s="126">
        <f>ROUND('Model výchozí (MV)'!I25,0)</f>
        <v>0</v>
      </c>
      <c r="J25" s="126">
        <f>ROUND('Model výchozí (MV)'!J25,0)</f>
        <v>0</v>
      </c>
      <c r="K25" s="126">
        <f>ROUND('Model výchozí (MV)'!K25,0)</f>
        <v>0</v>
      </c>
      <c r="L25" s="126">
        <f>ROUND('Model výchozí (MV)'!L25,0)</f>
        <v>0</v>
      </c>
      <c r="M25" s="126">
        <f>ROUND('Model výchozí (MV)'!M25,0)</f>
        <v>0</v>
      </c>
      <c r="N25" s="126">
        <f>ROUND('Model výchozí (MV)'!N25,0)</f>
        <v>0</v>
      </c>
      <c r="O25" s="121">
        <f t="shared" si="0"/>
        <v>0</v>
      </c>
      <c r="P25" s="122">
        <f t="shared" si="1"/>
        <v>0</v>
      </c>
      <c r="Q25" s="103">
        <f>ROUND('Model výchozí (MV)'!Q25,2)</f>
        <v>0</v>
      </c>
      <c r="R25" s="101">
        <f>ROUND('Model výchozí (MV)'!R25,2)</f>
        <v>0</v>
      </c>
      <c r="S25" s="104">
        <f t="shared" si="7"/>
        <v>1</v>
      </c>
    </row>
    <row r="26" spans="1:19" s="1" customFormat="1" ht="15.75" thickBot="1" x14ac:dyDescent="0.3">
      <c r="A26" s="9">
        <v>23</v>
      </c>
      <c r="B26" s="10" t="s">
        <v>69</v>
      </c>
      <c r="C26" s="10"/>
      <c r="D26" s="177" t="s">
        <v>143</v>
      </c>
      <c r="E26" s="115">
        <f t="shared" ref="E26:N26" si="9">SUM(E3:E25)</f>
        <v>0</v>
      </c>
      <c r="F26" s="115">
        <f t="shared" si="9"/>
        <v>0</v>
      </c>
      <c r="G26" s="115">
        <f t="shared" si="9"/>
        <v>0</v>
      </c>
      <c r="H26" s="115">
        <f t="shared" si="9"/>
        <v>0</v>
      </c>
      <c r="I26" s="115">
        <f t="shared" si="9"/>
        <v>0</v>
      </c>
      <c r="J26" s="115">
        <f t="shared" si="9"/>
        <v>0</v>
      </c>
      <c r="K26" s="115">
        <f t="shared" si="9"/>
        <v>0</v>
      </c>
      <c r="L26" s="115">
        <f t="shared" si="9"/>
        <v>0</v>
      </c>
      <c r="M26" s="115">
        <f t="shared" si="9"/>
        <v>0</v>
      </c>
      <c r="N26" s="115">
        <f t="shared" si="9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29">
        <f>SUMPRODUCT($O$3:$O$25,S3:S25)</f>
        <v>0</v>
      </c>
    </row>
    <row r="27" spans="1:19" x14ac:dyDescent="0.25">
      <c r="A27" s="32">
        <v>26</v>
      </c>
      <c r="B27" s="33" t="s">
        <v>29</v>
      </c>
      <c r="C27" s="33"/>
      <c r="D27" s="178" t="s">
        <v>275</v>
      </c>
      <c r="E27" s="117">
        <f>'Model výchozí (MV)'!E27</f>
        <v>715</v>
      </c>
      <c r="F27" s="117">
        <f>'Model výchozí (MV)'!F27</f>
        <v>715</v>
      </c>
      <c r="G27" s="117">
        <f>'Model výchozí (MV)'!G27</f>
        <v>715</v>
      </c>
      <c r="H27" s="117">
        <f>'Model výchozí (MV)'!H27</f>
        <v>715</v>
      </c>
      <c r="I27" s="117">
        <f>'Model výchozí (MV)'!I27</f>
        <v>715</v>
      </c>
      <c r="J27" s="117">
        <f>'Model výchozí (MV)'!J27</f>
        <v>715</v>
      </c>
      <c r="K27" s="117">
        <f>'Model výchozí (MV)'!K27</f>
        <v>715</v>
      </c>
      <c r="L27" s="117">
        <f>'Model výchozí (MV)'!L27</f>
        <v>715</v>
      </c>
      <c r="M27" s="117">
        <f>'Model výchozí (MV)'!M27</f>
        <v>715</v>
      </c>
      <c r="N27" s="117">
        <f>'Model výchozí (MV)'!N27</f>
        <v>715</v>
      </c>
      <c r="O27" s="124">
        <f t="shared" si="0"/>
        <v>7150</v>
      </c>
      <c r="P27" s="277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19" s="1" customFormat="1" ht="15.75" thickBot="1" x14ac:dyDescent="0.3">
      <c r="A28" s="9">
        <v>27</v>
      </c>
      <c r="B28" s="10" t="s">
        <v>70</v>
      </c>
      <c r="C28" s="10"/>
      <c r="D28" s="177" t="s">
        <v>145</v>
      </c>
      <c r="E28" s="3">
        <f>IFERROR(E26/E27,0)</f>
        <v>0</v>
      </c>
      <c r="F28" s="3">
        <f t="shared" ref="F28:N28" si="10">IFERROR(F26/F27,0)</f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41">
        <f>O26/O27</f>
        <v>0</v>
      </c>
      <c r="P28" s="278" t="s">
        <v>18</v>
      </c>
      <c r="Q28" s="35">
        <f>IFERROR(Q26/Q27,0)</f>
        <v>0</v>
      </c>
      <c r="R28" s="3">
        <f t="shared" ref="R28:S28" si="11">IFERROR(R26/R27,0)</f>
        <v>0</v>
      </c>
      <c r="S28" s="36">
        <f t="shared" si="11"/>
        <v>0</v>
      </c>
    </row>
    <row r="29" spans="1:19" ht="15" customHeight="1" thickBot="1" x14ac:dyDescent="0.3">
      <c r="A29" s="97"/>
      <c r="B29" s="98" t="s">
        <v>71</v>
      </c>
      <c r="C29" s="99"/>
      <c r="D29" s="180" t="s">
        <v>147</v>
      </c>
      <c r="E29" s="100">
        <f t="shared" ref="E29:N29" si="12">IFERROR(SUMPRODUCT(E3:E25,$Q$3:$Q$25)/E27,0)</f>
        <v>0</v>
      </c>
      <c r="F29" s="100">
        <f t="shared" si="12"/>
        <v>0</v>
      </c>
      <c r="G29" s="100">
        <f t="shared" si="12"/>
        <v>0</v>
      </c>
      <c r="H29" s="100">
        <f t="shared" si="12"/>
        <v>0</v>
      </c>
      <c r="I29" s="100">
        <f t="shared" si="12"/>
        <v>0</v>
      </c>
      <c r="J29" s="100">
        <f t="shared" si="12"/>
        <v>0</v>
      </c>
      <c r="K29" s="100">
        <f t="shared" si="12"/>
        <v>0</v>
      </c>
      <c r="L29" s="100">
        <f t="shared" si="12"/>
        <v>0</v>
      </c>
      <c r="M29" s="100">
        <f t="shared" si="12"/>
        <v>0</v>
      </c>
      <c r="N29" s="100">
        <f t="shared" si="12"/>
        <v>0</v>
      </c>
      <c r="O29" s="281">
        <f>Q28</f>
        <v>0</v>
      </c>
      <c r="P29" s="282" t="s">
        <v>18</v>
      </c>
    </row>
    <row r="30" spans="1:19" ht="15" hidden="1" customHeight="1" x14ac:dyDescent="0.25">
      <c r="A30" s="92"/>
      <c r="B30" s="73" t="s">
        <v>33</v>
      </c>
      <c r="C30" s="93"/>
      <c r="D30" s="74"/>
      <c r="E30" s="95">
        <f>E28-E29</f>
        <v>0</v>
      </c>
      <c r="F30" s="95"/>
      <c r="G30" s="95"/>
      <c r="H30" s="95"/>
      <c r="I30" s="95"/>
      <c r="J30" s="95"/>
      <c r="K30" s="95"/>
      <c r="L30" s="95"/>
      <c r="M30" s="95"/>
      <c r="N30" s="95"/>
      <c r="O30" s="94" t="s">
        <v>18</v>
      </c>
      <c r="P30" s="96">
        <f>AVERAGE(E30:N30)</f>
        <v>0</v>
      </c>
    </row>
    <row r="33" spans="5:19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R33" s="2"/>
      <c r="S33" s="2"/>
    </row>
    <row r="34" spans="5:19" hidden="1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5:19" hidden="1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85"/>
    </row>
  </sheetData>
  <sheetProtection algorithmName="SHA-512" hashValue="PXP2OwNx2FMaE0CEHSTotFd+Spcd+X/uuzVbgLCc1SkrDORPKSA2Y4Bcq7vz0XgwKB3cWtogmU6D5DBUBMKDPw==" saltValue="nQ/1v7nLSa4Hw9WBj+SAVA==" spinCount="100000" sheet="1" objects="1" scenarios="1"/>
  <mergeCells count="1">
    <mergeCell ref="Q1:S1"/>
  </mergeCells>
  <conditionalFormatting sqref="S3:S25">
    <cfRule type="cellIs" dxfId="26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3 S3 S5:S7 S10:S11 S14 S17:S19 E26 E29" formulaRange="1"/>
    <ignoredError sqref="P26" formula="1"/>
    <ignoredError sqref="C10:C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tabColor theme="1"/>
  </sheetPr>
  <dimension ref="A1:AM25"/>
  <sheetViews>
    <sheetView showGridLines="0" zoomScaleNormal="100" workbookViewId="0">
      <pane xSplit="4" topLeftCell="E1" activePane="topRight" state="frozen"/>
      <selection activeCell="H3" sqref="H3"/>
      <selection pane="topRight" activeCell="G13" sqref="G13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6" width="7.5703125" customWidth="1"/>
    <col min="17" max="17" width="60.7109375" customWidth="1"/>
    <col min="18" max="39" width="0" hidden="1" customWidth="1"/>
    <col min="40" max="16384" width="9.140625" hidden="1"/>
  </cols>
  <sheetData>
    <row r="1" spans="1:17" x14ac:dyDescent="0.25">
      <c r="A1" s="45" t="s">
        <v>54</v>
      </c>
      <c r="B1" s="46"/>
      <c r="C1" s="46"/>
      <c r="D1" s="47"/>
      <c r="E1" s="19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76" t="s">
        <v>15</v>
      </c>
    </row>
    <row r="2" spans="1:17" ht="15.75" thickBot="1" x14ac:dyDescent="0.3">
      <c r="A2" s="15" t="s">
        <v>274</v>
      </c>
      <c r="B2" s="16"/>
      <c r="C2" s="17"/>
      <c r="D2" s="18"/>
      <c r="E2" s="17" t="s">
        <v>51</v>
      </c>
      <c r="F2" s="17" t="s">
        <v>52</v>
      </c>
      <c r="G2" s="17" t="s">
        <v>53</v>
      </c>
      <c r="H2" s="17" t="s">
        <v>185</v>
      </c>
      <c r="I2" s="17" t="s">
        <v>186</v>
      </c>
      <c r="J2" s="17" t="s">
        <v>187</v>
      </c>
      <c r="K2" s="17" t="s">
        <v>188</v>
      </c>
      <c r="L2" s="17" t="s">
        <v>189</v>
      </c>
      <c r="M2" s="17" t="s">
        <v>190</v>
      </c>
      <c r="N2" s="17" t="s">
        <v>191</v>
      </c>
      <c r="O2" s="17" t="s">
        <v>192</v>
      </c>
      <c r="P2" s="17" t="s">
        <v>193</v>
      </c>
      <c r="Q2" s="77" t="s">
        <v>28</v>
      </c>
    </row>
    <row r="3" spans="1:17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285">
        <v>37.520000000000003</v>
      </c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198" t="s">
        <v>276</v>
      </c>
    </row>
    <row r="4" spans="1:17" x14ac:dyDescent="0.25">
      <c r="A4" s="6"/>
      <c r="B4" s="7"/>
      <c r="C4" s="141">
        <v>1.2</v>
      </c>
      <c r="D4" s="29" t="s">
        <v>19</v>
      </c>
      <c r="E4" s="268">
        <v>152.1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80" t="s">
        <v>34</v>
      </c>
    </row>
    <row r="5" spans="1:17" x14ac:dyDescent="0.25">
      <c r="A5" s="6">
        <v>2</v>
      </c>
      <c r="B5" s="7" t="s">
        <v>1</v>
      </c>
      <c r="C5" s="141"/>
      <c r="D5" s="29"/>
      <c r="E5" s="268">
        <v>152.1</v>
      </c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80" t="s">
        <v>34</v>
      </c>
    </row>
    <row r="6" spans="1:17" x14ac:dyDescent="0.25">
      <c r="A6" s="6">
        <v>3</v>
      </c>
      <c r="B6" s="7" t="s">
        <v>2</v>
      </c>
      <c r="C6" s="141"/>
      <c r="D6" s="29"/>
      <c r="E6" s="268">
        <v>152.1</v>
      </c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80" t="s">
        <v>34</v>
      </c>
    </row>
    <row r="7" spans="1:17" x14ac:dyDescent="0.25">
      <c r="A7" s="6">
        <v>4</v>
      </c>
      <c r="B7" s="7" t="s">
        <v>3</v>
      </c>
      <c r="C7" s="141"/>
      <c r="D7" s="29"/>
      <c r="E7" s="268">
        <v>126.6</v>
      </c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80" t="s">
        <v>36</v>
      </c>
    </row>
    <row r="8" spans="1:17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82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>
        <v>1</v>
      </c>
      <c r="N8" s="59">
        <v>1</v>
      </c>
      <c r="O8" s="59">
        <v>1</v>
      </c>
      <c r="P8" s="59">
        <v>1</v>
      </c>
      <c r="Q8" s="78" t="s">
        <v>16</v>
      </c>
    </row>
    <row r="9" spans="1:17" x14ac:dyDescent="0.25">
      <c r="A9" s="6"/>
      <c r="B9" s="7"/>
      <c r="C9" s="141">
        <v>5.2</v>
      </c>
      <c r="D9" s="30" t="s">
        <v>221</v>
      </c>
      <c r="E9" s="82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78" t="s">
        <v>16</v>
      </c>
    </row>
    <row r="10" spans="1:17" x14ac:dyDescent="0.25">
      <c r="A10" s="6">
        <v>6</v>
      </c>
      <c r="B10" s="7" t="s">
        <v>5</v>
      </c>
      <c r="C10" s="141"/>
      <c r="D10" s="29"/>
      <c r="E10" s="82">
        <v>1</v>
      </c>
      <c r="F10" s="59">
        <v>1</v>
      </c>
      <c r="G10" s="59">
        <v>1</v>
      </c>
      <c r="H10" s="59">
        <v>1</v>
      </c>
      <c r="I10" s="59">
        <v>1</v>
      </c>
      <c r="J10" s="59">
        <v>1</v>
      </c>
      <c r="K10" s="59">
        <v>1</v>
      </c>
      <c r="L10" s="59">
        <v>1</v>
      </c>
      <c r="M10" s="59">
        <v>1</v>
      </c>
      <c r="N10" s="59">
        <v>1</v>
      </c>
      <c r="O10" s="59">
        <v>1</v>
      </c>
      <c r="P10" s="59">
        <v>1</v>
      </c>
      <c r="Q10" s="78" t="s">
        <v>16</v>
      </c>
    </row>
    <row r="11" spans="1:17" x14ac:dyDescent="0.25">
      <c r="A11" s="6">
        <v>7</v>
      </c>
      <c r="B11" s="7" t="s">
        <v>6</v>
      </c>
      <c r="C11" s="141">
        <v>7.1</v>
      </c>
      <c r="D11" s="29" t="s">
        <v>20</v>
      </c>
      <c r="E11" s="259">
        <v>40500</v>
      </c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80" t="s">
        <v>35</v>
      </c>
    </row>
    <row r="12" spans="1:17" x14ac:dyDescent="0.25">
      <c r="A12" s="6"/>
      <c r="B12" s="7"/>
      <c r="C12" s="141" t="s">
        <v>212</v>
      </c>
      <c r="D12" s="29" t="s">
        <v>213</v>
      </c>
      <c r="E12" s="259">
        <v>40500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80" t="s">
        <v>35</v>
      </c>
    </row>
    <row r="13" spans="1:17" x14ac:dyDescent="0.25">
      <c r="A13" s="6"/>
      <c r="B13" s="7"/>
      <c r="C13" s="141" t="s">
        <v>214</v>
      </c>
      <c r="D13" s="29" t="s">
        <v>21</v>
      </c>
      <c r="E13" s="259">
        <v>40500</v>
      </c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80" t="s">
        <v>35</v>
      </c>
    </row>
    <row r="14" spans="1:17" x14ac:dyDescent="0.25">
      <c r="A14" s="6">
        <v>8</v>
      </c>
      <c r="B14" s="7" t="s">
        <v>7</v>
      </c>
      <c r="C14" s="141">
        <v>8.1</v>
      </c>
      <c r="D14" s="29" t="s">
        <v>20</v>
      </c>
      <c r="E14" s="259">
        <v>40500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80" t="s">
        <v>35</v>
      </c>
    </row>
    <row r="15" spans="1:17" x14ac:dyDescent="0.25">
      <c r="A15" s="6"/>
      <c r="B15" s="7"/>
      <c r="C15" s="141" t="s">
        <v>215</v>
      </c>
      <c r="D15" s="29" t="s">
        <v>213</v>
      </c>
      <c r="E15" s="259">
        <v>40500</v>
      </c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80" t="s">
        <v>35</v>
      </c>
    </row>
    <row r="16" spans="1:17" x14ac:dyDescent="0.25">
      <c r="A16" s="6"/>
      <c r="B16" s="7"/>
      <c r="C16" s="141" t="s">
        <v>216</v>
      </c>
      <c r="D16" s="29" t="s">
        <v>21</v>
      </c>
      <c r="E16" s="259">
        <v>40500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80" t="s">
        <v>35</v>
      </c>
    </row>
    <row r="17" spans="1:17" x14ac:dyDescent="0.25">
      <c r="A17" s="6">
        <v>9</v>
      </c>
      <c r="B17" s="7" t="s">
        <v>8</v>
      </c>
      <c r="C17" s="141"/>
      <c r="D17" s="8"/>
      <c r="E17" s="268">
        <v>152.1</v>
      </c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80" t="s">
        <v>34</v>
      </c>
    </row>
    <row r="18" spans="1:17" x14ac:dyDescent="0.25">
      <c r="A18" s="6">
        <v>10</v>
      </c>
      <c r="B18" s="7" t="s">
        <v>9</v>
      </c>
      <c r="C18" s="141"/>
      <c r="D18" s="8"/>
      <c r="E18" s="82">
        <v>1</v>
      </c>
      <c r="F18" s="59">
        <v>1</v>
      </c>
      <c r="G18" s="59">
        <v>1</v>
      </c>
      <c r="H18" s="59">
        <v>1</v>
      </c>
      <c r="I18" s="59">
        <v>1</v>
      </c>
      <c r="J18" s="59">
        <v>1</v>
      </c>
      <c r="K18" s="59">
        <v>1</v>
      </c>
      <c r="L18" s="59">
        <v>1</v>
      </c>
      <c r="M18" s="59">
        <v>1</v>
      </c>
      <c r="N18" s="59">
        <v>1</v>
      </c>
      <c r="O18" s="59">
        <v>1</v>
      </c>
      <c r="P18" s="59">
        <v>1</v>
      </c>
      <c r="Q18" s="78" t="s">
        <v>16</v>
      </c>
    </row>
    <row r="19" spans="1:17" x14ac:dyDescent="0.25">
      <c r="A19" s="6">
        <v>11</v>
      </c>
      <c r="B19" s="7" t="s">
        <v>10</v>
      </c>
      <c r="C19" s="141"/>
      <c r="D19" s="8"/>
      <c r="E19" s="82">
        <v>1</v>
      </c>
      <c r="F19" s="59">
        <v>1</v>
      </c>
      <c r="G19" s="59">
        <v>1</v>
      </c>
      <c r="H19" s="59">
        <v>1</v>
      </c>
      <c r="I19" s="59">
        <v>1</v>
      </c>
      <c r="J19" s="59">
        <v>1</v>
      </c>
      <c r="K19" s="59">
        <v>1</v>
      </c>
      <c r="L19" s="59">
        <v>1</v>
      </c>
      <c r="M19" s="59">
        <v>1</v>
      </c>
      <c r="N19" s="59">
        <v>1</v>
      </c>
      <c r="O19" s="59">
        <v>1</v>
      </c>
      <c r="P19" s="59">
        <v>1</v>
      </c>
      <c r="Q19" s="78" t="s">
        <v>16</v>
      </c>
    </row>
    <row r="20" spans="1:17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82">
        <v>1</v>
      </c>
      <c r="F20" s="59">
        <v>1</v>
      </c>
      <c r="G20" s="59">
        <v>1</v>
      </c>
      <c r="H20" s="59">
        <v>1</v>
      </c>
      <c r="I20" s="59">
        <v>1</v>
      </c>
      <c r="J20" s="59">
        <v>1</v>
      </c>
      <c r="K20" s="59">
        <v>1</v>
      </c>
      <c r="L20" s="59">
        <v>1</v>
      </c>
      <c r="M20" s="59">
        <v>1</v>
      </c>
      <c r="N20" s="59">
        <v>1</v>
      </c>
      <c r="O20" s="59">
        <v>1</v>
      </c>
      <c r="P20" s="59">
        <v>1</v>
      </c>
      <c r="Q20" s="78" t="s">
        <v>16</v>
      </c>
    </row>
    <row r="21" spans="1:17" x14ac:dyDescent="0.25">
      <c r="A21" s="6"/>
      <c r="B21" s="7"/>
      <c r="C21" s="7">
        <v>12.2</v>
      </c>
      <c r="D21" s="8" t="s">
        <v>141</v>
      </c>
      <c r="E21" s="268">
        <v>152.1</v>
      </c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80" t="s">
        <v>34</v>
      </c>
    </row>
    <row r="22" spans="1:17" x14ac:dyDescent="0.25">
      <c r="A22" s="6">
        <v>13</v>
      </c>
      <c r="B22" s="7" t="s">
        <v>12</v>
      </c>
      <c r="C22" s="141"/>
      <c r="D22" s="8"/>
      <c r="E22" s="268">
        <v>152.1</v>
      </c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80" t="s">
        <v>34</v>
      </c>
    </row>
    <row r="23" spans="1:17" x14ac:dyDescent="0.25">
      <c r="A23" s="6">
        <v>14</v>
      </c>
      <c r="B23" s="7" t="s">
        <v>13</v>
      </c>
      <c r="C23" s="7"/>
      <c r="D23" s="8"/>
      <c r="E23" s="268">
        <v>152.1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80" t="s">
        <v>34</v>
      </c>
    </row>
    <row r="24" spans="1:17" x14ac:dyDescent="0.25">
      <c r="A24" s="6">
        <v>15</v>
      </c>
      <c r="B24" s="7" t="s">
        <v>14</v>
      </c>
      <c r="C24" s="7"/>
      <c r="D24" s="8"/>
      <c r="E24" s="268">
        <v>152.1</v>
      </c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80" t="s">
        <v>34</v>
      </c>
    </row>
    <row r="25" spans="1:17" ht="15.75" thickBot="1" x14ac:dyDescent="0.3">
      <c r="A25" s="72">
        <v>22</v>
      </c>
      <c r="B25" s="73" t="s">
        <v>32</v>
      </c>
      <c r="C25" s="73"/>
      <c r="D25" s="74"/>
      <c r="E25" s="83">
        <v>1</v>
      </c>
      <c r="F25" s="75">
        <v>1</v>
      </c>
      <c r="G25" s="75">
        <v>1</v>
      </c>
      <c r="H25" s="75">
        <v>1</v>
      </c>
      <c r="I25" s="75">
        <v>1</v>
      </c>
      <c r="J25" s="75">
        <v>1</v>
      </c>
      <c r="K25" s="75">
        <v>1</v>
      </c>
      <c r="L25" s="75">
        <v>1</v>
      </c>
      <c r="M25" s="75">
        <v>1</v>
      </c>
      <c r="N25" s="75">
        <v>1</v>
      </c>
      <c r="O25" s="75">
        <v>1</v>
      </c>
      <c r="P25" s="75">
        <v>1</v>
      </c>
      <c r="Q25" s="79" t="s">
        <v>16</v>
      </c>
    </row>
  </sheetData>
  <sheetProtection algorithmName="SHA-512" hashValue="aOCoiQJ5IRZl0oyDn/XSUtxs9Xw6cIQSMcjFw7f5dkSLIKLToRuqeVd7E4IJaWkYioB83qwT2U1+r9IF+M9GzA==" saltValue="YlhS59hPVVMlb/QuQJdPSA==" spinCount="100000" sheet="1" objects="1" scenarios="1"/>
  <hyperlinks>
    <hyperlink ref="Q11" r:id="rId1" display="Průměrná hrubá měsíční mzda na přepočtené počty zaměstnanců" xr:uid="{00000000-0004-0000-0700-000004000000}"/>
    <hyperlink ref="Q13:Q16" r:id="rId2" display="Průměrná hrubá měsíční mzda na přepočtené počty zaměstnanců" xr:uid="{00000000-0004-0000-0700-000005000000}"/>
    <hyperlink ref="Q7" r:id="rId3" display="Index cen průmyslových výrobců D351" xr:uid="{00000000-0004-0000-0700-000006000000}"/>
    <hyperlink ref="Q20:Q24" r:id="rId4" display="Index spotřebitelských cen" xr:uid="{4F7C5D3C-DDF1-460B-84C5-240AC8994371}"/>
    <hyperlink ref="Q17" r:id="rId5" xr:uid="{65098A1A-7A71-42EB-96E2-F8733D5B9EFB}"/>
    <hyperlink ref="Q4:Q6" r:id="rId6" display="Index spotřebitelských cen" xr:uid="{6714BE1F-9366-49C4-98FC-21714DE5B338}"/>
    <hyperlink ref="Q12" r:id="rId7" display="Průměrná hrubá měsíční mzda na přepočtené počty zaměstnanců" xr:uid="{94941CAA-CB6B-4375-986E-C583F9D3ED17}"/>
    <hyperlink ref="Q15" r:id="rId8" display="Průměrná hrubá měsíční mzda na přepočtené počty zaměstnanců" xr:uid="{DB9F8BAD-DC93-4189-924C-ABDE7D4060F3}"/>
    <hyperlink ref="Q21" r:id="rId9" xr:uid="{F9249260-7C5F-460C-B197-7B3FB4610305}"/>
    <hyperlink ref="Q3" r:id="rId10" xr:uid="{7B0BC8B3-14F9-45AC-A759-7BA862660C46}"/>
  </hyperlinks>
  <pageMargins left="0.70866141732283472" right="0.70866141732283472" top="0.78740157480314965" bottom="0.78740157480314965" header="0.31496062992125984" footer="0.31496062992125984"/>
  <pageSetup paperSize="8" orientation="landscape" r:id="rId1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10:C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tabColor theme="1"/>
  </sheetPr>
  <dimension ref="A1:AT33"/>
  <sheetViews>
    <sheetView showGridLines="0" zoomScaleNormal="100" workbookViewId="0">
      <pane xSplit="4" topLeftCell="E1" activePane="topRight" state="frozen"/>
      <selection activeCell="H3" sqref="H3"/>
      <selection pane="topRight" activeCell="O1" sqref="O1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9" width="9.140625" customWidth="1"/>
    <col min="20" max="46" width="0" hidden="1" customWidth="1"/>
    <col min="47" max="16384" width="9.140625" hidden="1"/>
  </cols>
  <sheetData>
    <row r="1" spans="1:19" x14ac:dyDescent="0.25">
      <c r="A1" s="45" t="s">
        <v>123</v>
      </c>
      <c r="B1" s="46"/>
      <c r="C1" s="46"/>
      <c r="D1" s="47"/>
      <c r="E1" s="271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87" t="s">
        <v>65</v>
      </c>
      <c r="R1" s="288"/>
      <c r="S1" s="289"/>
    </row>
    <row r="2" spans="1:19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25" t="s">
        <v>27</v>
      </c>
    </row>
    <row r="3" spans="1:19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2">
        <v>0</v>
      </c>
      <c r="F3" s="112">
        <v>0</v>
      </c>
      <c r="G3" s="112">
        <v>0</v>
      </c>
      <c r="H3" s="112">
        <v>0</v>
      </c>
      <c r="I3" s="112">
        <v>0</v>
      </c>
      <c r="J3" s="112">
        <v>0</v>
      </c>
      <c r="K3" s="112">
        <v>0</v>
      </c>
      <c r="L3" s="112">
        <v>0</v>
      </c>
      <c r="M3" s="112">
        <v>0</v>
      </c>
      <c r="N3" s="112">
        <v>0</v>
      </c>
      <c r="O3" s="118">
        <f t="shared" ref="O3:O27" si="0">SUM(E3:N3)</f>
        <v>0</v>
      </c>
      <c r="P3" s="119">
        <f t="shared" ref="P3:P26" si="1">IFERROR(AVERAGE(E3:N3),0)</f>
        <v>0</v>
      </c>
      <c r="Q3" s="43">
        <f>'MV Zaokrouhlený'!Q3</f>
        <v>0</v>
      </c>
      <c r="R3" s="44">
        <f>'MV Zaokrouhlený'!R3</f>
        <v>0</v>
      </c>
      <c r="S3" s="26">
        <f>'MV Zaokrouhlený'!S3</f>
        <v>1</v>
      </c>
    </row>
    <row r="4" spans="1:19" x14ac:dyDescent="0.25">
      <c r="A4" s="6"/>
      <c r="B4" s="7"/>
      <c r="C4" s="141">
        <v>1.2</v>
      </c>
      <c r="D4" s="29" t="s">
        <v>19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3">
        <f t="shared" si="0"/>
        <v>0</v>
      </c>
      <c r="P4" s="120">
        <f t="shared" si="1"/>
        <v>0</v>
      </c>
      <c r="Q4" s="22">
        <f>'MV Zaokrouhlený'!Q4</f>
        <v>0</v>
      </c>
      <c r="R4" s="23">
        <f>'MV Zaokrouhlený'!R4</f>
        <v>0</v>
      </c>
      <c r="S4" s="27">
        <f>'MV Zaokrouhlený'!S4</f>
        <v>1</v>
      </c>
    </row>
    <row r="5" spans="1:19" x14ac:dyDescent="0.25">
      <c r="A5" s="6">
        <v>2</v>
      </c>
      <c r="B5" s="7" t="s">
        <v>1</v>
      </c>
      <c r="C5" s="141"/>
      <c r="D5" s="29"/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3">
        <f t="shared" si="0"/>
        <v>0</v>
      </c>
      <c r="P5" s="120">
        <f t="shared" si="1"/>
        <v>0</v>
      </c>
      <c r="Q5" s="22">
        <f>'MV Zaokrouhlený'!Q5</f>
        <v>0</v>
      </c>
      <c r="R5" s="23">
        <f>'MV Zaokrouhlený'!R5</f>
        <v>0</v>
      </c>
      <c r="S5" s="27">
        <f>'MV Zaokrouhlený'!S5</f>
        <v>1</v>
      </c>
    </row>
    <row r="6" spans="1:19" x14ac:dyDescent="0.25">
      <c r="A6" s="6">
        <v>3</v>
      </c>
      <c r="B6" s="7" t="s">
        <v>2</v>
      </c>
      <c r="C6" s="141"/>
      <c r="D6" s="29"/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3">
        <f t="shared" si="0"/>
        <v>0</v>
      </c>
      <c r="P6" s="120">
        <f t="shared" si="1"/>
        <v>0</v>
      </c>
      <c r="Q6" s="22">
        <f>'MV Zaokrouhlený'!Q6</f>
        <v>0</v>
      </c>
      <c r="R6" s="23">
        <f>'MV Zaokrouhlený'!R6</f>
        <v>0</v>
      </c>
      <c r="S6" s="27">
        <f>'MV Zaokrouhlený'!S6</f>
        <v>1</v>
      </c>
    </row>
    <row r="7" spans="1:19" x14ac:dyDescent="0.25">
      <c r="A7" s="6">
        <v>4</v>
      </c>
      <c r="B7" s="7" t="s">
        <v>3</v>
      </c>
      <c r="C7" s="141"/>
      <c r="D7" s="29"/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3">
        <f t="shared" si="0"/>
        <v>0</v>
      </c>
      <c r="P7" s="120">
        <f t="shared" si="1"/>
        <v>0</v>
      </c>
      <c r="Q7" s="22">
        <f>'MV Zaokrouhlený'!Q7</f>
        <v>0</v>
      </c>
      <c r="R7" s="23">
        <f>'MV Zaokrouhlený'!R7</f>
        <v>0</v>
      </c>
      <c r="S7" s="27">
        <f>'MV Zaokrouhlený'!S7</f>
        <v>1</v>
      </c>
    </row>
    <row r="8" spans="1:19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53">
        <f t="shared" si="0"/>
        <v>0</v>
      </c>
      <c r="P8" s="120">
        <f t="shared" si="1"/>
        <v>0</v>
      </c>
      <c r="Q8" s="22">
        <f>'MV Zaokrouhlený'!Q8</f>
        <v>0</v>
      </c>
      <c r="R8" s="23">
        <f>'MV Zaokrouhlený'!R8</f>
        <v>1</v>
      </c>
      <c r="S8" s="27">
        <f>'MV Zaokrouhlený'!S8</f>
        <v>0</v>
      </c>
    </row>
    <row r="9" spans="1:19" x14ac:dyDescent="0.25">
      <c r="A9" s="6"/>
      <c r="B9" s="7"/>
      <c r="C9" s="141">
        <v>5.2</v>
      </c>
      <c r="D9" s="30" t="s">
        <v>221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3">
        <f t="shared" si="0"/>
        <v>0</v>
      </c>
      <c r="P9" s="120">
        <f t="shared" si="1"/>
        <v>0</v>
      </c>
      <c r="Q9" s="22">
        <f>'MV Zaokrouhlený'!Q9</f>
        <v>0</v>
      </c>
      <c r="R9" s="23">
        <f>'MV Zaokrouhlený'!R9</f>
        <v>0</v>
      </c>
      <c r="S9" s="27">
        <f>'MV Zaokrouhlený'!S9</f>
        <v>1</v>
      </c>
    </row>
    <row r="10" spans="1:19" x14ac:dyDescent="0.25">
      <c r="A10" s="6">
        <v>6</v>
      </c>
      <c r="B10" s="7" t="s">
        <v>5</v>
      </c>
      <c r="C10" s="141"/>
      <c r="D10" s="29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53">
        <f t="shared" si="0"/>
        <v>0</v>
      </c>
      <c r="P10" s="120">
        <f t="shared" si="1"/>
        <v>0</v>
      </c>
      <c r="Q10" s="22">
        <f>'MV Zaokrouhlený'!Q10</f>
        <v>0</v>
      </c>
      <c r="R10" s="23">
        <f>'MV Zaokrouhlený'!R10</f>
        <v>1</v>
      </c>
      <c r="S10" s="27">
        <f>'MV Zaokrouhlený'!S10</f>
        <v>0</v>
      </c>
    </row>
    <row r="11" spans="1:19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3">
        <f t="shared" si="0"/>
        <v>0</v>
      </c>
      <c r="P11" s="120">
        <f t="shared" si="1"/>
        <v>0</v>
      </c>
      <c r="Q11" s="22">
        <f>'MV Zaokrouhlený'!Q11</f>
        <v>0</v>
      </c>
      <c r="R11" s="23">
        <f>'MV Zaokrouhlený'!R11</f>
        <v>0</v>
      </c>
      <c r="S11" s="27">
        <f>'MV Zaokrouhlený'!S11</f>
        <v>1</v>
      </c>
    </row>
    <row r="12" spans="1:19" x14ac:dyDescent="0.25">
      <c r="A12" s="6"/>
      <c r="B12" s="7"/>
      <c r="C12" s="141" t="s">
        <v>212</v>
      </c>
      <c r="D12" s="29" t="s">
        <v>213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3">
        <f t="shared" si="0"/>
        <v>0</v>
      </c>
      <c r="P12" s="120">
        <f t="shared" si="1"/>
        <v>0</v>
      </c>
      <c r="Q12" s="22">
        <f>'MV Zaokrouhlený'!Q12</f>
        <v>0</v>
      </c>
      <c r="R12" s="23">
        <f>'MV Zaokrouhlený'!R12</f>
        <v>0</v>
      </c>
      <c r="S12" s="27">
        <f>'MV Zaokrouhlený'!S12</f>
        <v>1</v>
      </c>
    </row>
    <row r="13" spans="1:19" x14ac:dyDescent="0.25">
      <c r="A13" s="6"/>
      <c r="B13" s="7"/>
      <c r="C13" s="141" t="s">
        <v>214</v>
      </c>
      <c r="D13" s="29" t="s">
        <v>21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3">
        <f t="shared" si="0"/>
        <v>0</v>
      </c>
      <c r="P13" s="120">
        <f t="shared" si="1"/>
        <v>0</v>
      </c>
      <c r="Q13" s="22">
        <f>'MV Zaokrouhlený'!Q13</f>
        <v>0</v>
      </c>
      <c r="R13" s="23">
        <f>'MV Zaokrouhlený'!R13</f>
        <v>0</v>
      </c>
      <c r="S13" s="27">
        <f>'MV Zaokrouhlený'!S13</f>
        <v>1</v>
      </c>
    </row>
    <row r="14" spans="1:19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3">
        <f t="shared" si="0"/>
        <v>0</v>
      </c>
      <c r="P14" s="120">
        <f t="shared" si="1"/>
        <v>0</v>
      </c>
      <c r="Q14" s="22">
        <f>'MV Zaokrouhlený'!Q14</f>
        <v>0</v>
      </c>
      <c r="R14" s="23">
        <f>'MV Zaokrouhlený'!R14</f>
        <v>0</v>
      </c>
      <c r="S14" s="27">
        <f>'MV Zaokrouhlený'!S14</f>
        <v>1</v>
      </c>
    </row>
    <row r="15" spans="1:19" x14ac:dyDescent="0.25">
      <c r="A15" s="6"/>
      <c r="B15" s="7"/>
      <c r="C15" s="141" t="s">
        <v>215</v>
      </c>
      <c r="D15" s="29" t="s">
        <v>213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3">
        <f t="shared" si="0"/>
        <v>0</v>
      </c>
      <c r="P15" s="120">
        <f t="shared" si="1"/>
        <v>0</v>
      </c>
      <c r="Q15" s="22">
        <f>'MV Zaokrouhlený'!Q15</f>
        <v>0</v>
      </c>
      <c r="R15" s="23">
        <f>'MV Zaokrouhlený'!R15</f>
        <v>0</v>
      </c>
      <c r="S15" s="27">
        <f>'MV Zaokrouhlený'!S15</f>
        <v>1</v>
      </c>
    </row>
    <row r="16" spans="1:19" x14ac:dyDescent="0.25">
      <c r="A16" s="6"/>
      <c r="B16" s="7"/>
      <c r="C16" s="141" t="s">
        <v>216</v>
      </c>
      <c r="D16" s="29" t="s">
        <v>21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3">
        <f t="shared" si="0"/>
        <v>0</v>
      </c>
      <c r="P16" s="120">
        <f t="shared" si="1"/>
        <v>0</v>
      </c>
      <c r="Q16" s="22">
        <f>'MV Zaokrouhlený'!Q16</f>
        <v>0</v>
      </c>
      <c r="R16" s="23">
        <f>'MV Zaokrouhlený'!R16</f>
        <v>0</v>
      </c>
      <c r="S16" s="27">
        <f>'MV Zaokrouhlený'!S16</f>
        <v>1</v>
      </c>
    </row>
    <row r="17" spans="1:22" x14ac:dyDescent="0.25">
      <c r="A17" s="6">
        <v>9</v>
      </c>
      <c r="B17" s="7" t="s">
        <v>8</v>
      </c>
      <c r="C17" s="141"/>
      <c r="D17" s="8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3">
        <f t="shared" si="0"/>
        <v>0</v>
      </c>
      <c r="P17" s="120">
        <f t="shared" si="1"/>
        <v>0</v>
      </c>
      <c r="Q17" s="22">
        <f>'MV Zaokrouhlený'!Q17</f>
        <v>0</v>
      </c>
      <c r="R17" s="23">
        <f>'MV Zaokrouhlený'!R17</f>
        <v>0</v>
      </c>
      <c r="S17" s="27">
        <f>'MV Zaokrouhlený'!S17</f>
        <v>1</v>
      </c>
    </row>
    <row r="18" spans="1:22" x14ac:dyDescent="0.25">
      <c r="A18" s="6">
        <v>10</v>
      </c>
      <c r="B18" s="7" t="s">
        <v>9</v>
      </c>
      <c r="C18" s="141"/>
      <c r="D18" s="8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53">
        <f t="shared" si="0"/>
        <v>0</v>
      </c>
      <c r="P18" s="120">
        <f t="shared" si="1"/>
        <v>0</v>
      </c>
      <c r="Q18" s="22">
        <f>'MV Zaokrouhlený'!Q18</f>
        <v>1</v>
      </c>
      <c r="R18" s="23">
        <f>'MV Zaokrouhlený'!R18</f>
        <v>0</v>
      </c>
      <c r="S18" s="27">
        <f>'MV Zaokrouhlený'!S18</f>
        <v>0</v>
      </c>
    </row>
    <row r="19" spans="1:22" x14ac:dyDescent="0.25">
      <c r="A19" s="6">
        <v>11</v>
      </c>
      <c r="B19" s="7" t="s">
        <v>10</v>
      </c>
      <c r="C19" s="141"/>
      <c r="D19" s="8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53">
        <f t="shared" si="0"/>
        <v>0</v>
      </c>
      <c r="P19" s="120">
        <f t="shared" si="1"/>
        <v>0</v>
      </c>
      <c r="Q19" s="22">
        <f>'MV Zaokrouhlený'!Q19</f>
        <v>1</v>
      </c>
      <c r="R19" s="23">
        <f>'MV Zaokrouhlený'!R19</f>
        <v>0</v>
      </c>
      <c r="S19" s="27">
        <f>'MV Zaokrouhlený'!S19</f>
        <v>0</v>
      </c>
    </row>
    <row r="20" spans="1:22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3">
        <f t="shared" si="0"/>
        <v>0</v>
      </c>
      <c r="P20" s="120">
        <f t="shared" si="1"/>
        <v>0</v>
      </c>
      <c r="Q20" s="22">
        <f>'MV Zaokrouhlený'!Q20</f>
        <v>0</v>
      </c>
      <c r="R20" s="23">
        <f>'MV Zaokrouhlený'!R20</f>
        <v>0</v>
      </c>
      <c r="S20" s="27">
        <f>'MV Zaokrouhlený'!S20</f>
        <v>1</v>
      </c>
    </row>
    <row r="21" spans="1:22" x14ac:dyDescent="0.25">
      <c r="A21" s="6"/>
      <c r="B21" s="7"/>
      <c r="C21" s="7">
        <v>12.2</v>
      </c>
      <c r="D21" s="8" t="s">
        <v>141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3">
        <f t="shared" si="0"/>
        <v>0</v>
      </c>
      <c r="P21" s="120">
        <f t="shared" si="1"/>
        <v>0</v>
      </c>
      <c r="Q21" s="22">
        <f>'MV Zaokrouhlený'!Q21</f>
        <v>0</v>
      </c>
      <c r="R21" s="23">
        <f>'MV Zaokrouhlený'!R21</f>
        <v>0</v>
      </c>
      <c r="S21" s="27">
        <f>'MV Zaokrouhlený'!S21</f>
        <v>1</v>
      </c>
    </row>
    <row r="22" spans="1:22" x14ac:dyDescent="0.25">
      <c r="A22" s="6">
        <v>13</v>
      </c>
      <c r="B22" s="7" t="s">
        <v>12</v>
      </c>
      <c r="C22" s="141"/>
      <c r="D22" s="8"/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3">
        <f t="shared" si="0"/>
        <v>0</v>
      </c>
      <c r="P22" s="120">
        <f t="shared" si="1"/>
        <v>0</v>
      </c>
      <c r="Q22" s="22">
        <f>'MV Zaokrouhlený'!Q22</f>
        <v>0</v>
      </c>
      <c r="R22" s="23">
        <f>'MV Zaokrouhlený'!R22</f>
        <v>0</v>
      </c>
      <c r="S22" s="27">
        <f>'MV Zaokrouhlený'!S22</f>
        <v>1</v>
      </c>
    </row>
    <row r="23" spans="1:22" x14ac:dyDescent="0.25">
      <c r="A23" s="6">
        <v>14</v>
      </c>
      <c r="B23" s="7" t="s">
        <v>13</v>
      </c>
      <c r="C23" s="7"/>
      <c r="D23" s="8"/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3">
        <f t="shared" si="0"/>
        <v>0</v>
      </c>
      <c r="P23" s="120">
        <f t="shared" si="1"/>
        <v>0</v>
      </c>
      <c r="Q23" s="22">
        <f>'MV Zaokrouhlený'!Q23</f>
        <v>0</v>
      </c>
      <c r="R23" s="23">
        <f>'MV Zaokrouhlený'!R23</f>
        <v>0</v>
      </c>
      <c r="S23" s="27">
        <f>'MV Zaokrouhlený'!S23</f>
        <v>1</v>
      </c>
    </row>
    <row r="24" spans="1:22" x14ac:dyDescent="0.25">
      <c r="A24" s="6">
        <v>15</v>
      </c>
      <c r="B24" s="7" t="s">
        <v>14</v>
      </c>
      <c r="C24" s="7"/>
      <c r="D24" s="8"/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3">
        <f t="shared" si="0"/>
        <v>0</v>
      </c>
      <c r="P24" s="120">
        <f t="shared" si="1"/>
        <v>0</v>
      </c>
      <c r="Q24" s="22">
        <f>'MV Zaokrouhlený'!Q24</f>
        <v>0</v>
      </c>
      <c r="R24" s="23">
        <f>'MV Zaokrouhlený'!R24</f>
        <v>0</v>
      </c>
      <c r="S24" s="27">
        <f>'MV Zaokrouhlený'!S24</f>
        <v>1</v>
      </c>
    </row>
    <row r="25" spans="1:22" x14ac:dyDescent="0.25">
      <c r="A25" s="32">
        <v>22</v>
      </c>
      <c r="B25" s="33" t="s">
        <v>32</v>
      </c>
      <c r="C25" s="7"/>
      <c r="D25" s="8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3">
        <f t="shared" si="0"/>
        <v>0</v>
      </c>
      <c r="P25" s="120">
        <f t="shared" si="1"/>
        <v>0</v>
      </c>
      <c r="Q25" s="22">
        <f>'MV Zaokrouhlený'!Q25</f>
        <v>0</v>
      </c>
      <c r="R25" s="23">
        <f>'MV Zaokrouhlený'!R25</f>
        <v>0</v>
      </c>
      <c r="S25" s="27">
        <f>'MV Zaokrouhlený'!S25</f>
        <v>1</v>
      </c>
    </row>
    <row r="26" spans="1:22" s="1" customFormat="1" ht="15.75" thickBot="1" x14ac:dyDescent="0.3">
      <c r="A26" s="9">
        <v>23</v>
      </c>
      <c r="B26" s="10" t="s">
        <v>72</v>
      </c>
      <c r="C26" s="10"/>
      <c r="D26" s="11"/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29">
        <f>SUMPRODUCT($O$3:$O$25,S3:S25)</f>
        <v>0</v>
      </c>
    </row>
    <row r="27" spans="1:22" x14ac:dyDescent="0.25">
      <c r="A27" s="32">
        <v>26</v>
      </c>
      <c r="B27" s="33" t="s">
        <v>29</v>
      </c>
      <c r="C27" s="33"/>
      <c r="D27" s="34"/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si="0"/>
        <v>7150</v>
      </c>
      <c r="P27" s="277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22" s="1" customFormat="1" ht="15.75" thickBot="1" x14ac:dyDescent="0.3">
      <c r="A28" s="9">
        <v>27</v>
      </c>
      <c r="B28" s="10" t="s">
        <v>73</v>
      </c>
      <c r="C28" s="10"/>
      <c r="D28" s="11"/>
      <c r="E28" s="3">
        <f>IFERROR(E26/E27,0)</f>
        <v>0</v>
      </c>
      <c r="F28" s="3">
        <f t="shared" ref="F28:N28" si="3">IFERROR(F26/F27,0)</f>
        <v>0</v>
      </c>
      <c r="G28" s="3">
        <f t="shared" si="3"/>
        <v>0</v>
      </c>
      <c r="H28" s="3">
        <f t="shared" si="3"/>
        <v>0</v>
      </c>
      <c r="I28" s="3">
        <f t="shared" si="3"/>
        <v>0</v>
      </c>
      <c r="J28" s="3">
        <f t="shared" si="3"/>
        <v>0</v>
      </c>
      <c r="K28" s="3">
        <f t="shared" si="3"/>
        <v>0</v>
      </c>
      <c r="L28" s="3">
        <f t="shared" si="3"/>
        <v>0</v>
      </c>
      <c r="M28" s="3">
        <f t="shared" si="3"/>
        <v>0</v>
      </c>
      <c r="N28" s="3">
        <f t="shared" si="3"/>
        <v>0</v>
      </c>
      <c r="O28" s="41">
        <f>O26/O27</f>
        <v>0</v>
      </c>
      <c r="P28" s="278" t="s">
        <v>18</v>
      </c>
      <c r="Q28" s="35">
        <f>IFERROR(Q26/Q27,0)</f>
        <v>0</v>
      </c>
      <c r="R28" s="3">
        <f t="shared" ref="R28:S28" si="4">IFERROR(R26/R27,0)</f>
        <v>0</v>
      </c>
      <c r="S28" s="36">
        <f t="shared" si="4"/>
        <v>0</v>
      </c>
      <c r="V28"/>
    </row>
    <row r="30" spans="1:22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2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2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bOTlLaHdaPXUav71Atc2MfWKR0r5ftwF2O+pxAQy3hYgTwWbKAnn/Tx3ieu2/Fm00Omc3F3Q6m6/WFDXb7/NXQ==" saltValue="fD30GAfME1aPDQwfomUBoQ==" spinCount="100000" sheet="1" objects="1" scenarios="1"/>
  <mergeCells count="1">
    <mergeCell ref="Q1:S1"/>
  </mergeCells>
  <conditionalFormatting sqref="S3:S25">
    <cfRule type="cellIs" dxfId="25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E26" formulaRange="1"/>
    <ignoredError sqref="O26" formula="1" formulaRange="1"/>
    <ignoredError sqref="O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">
    <tabColor theme="1"/>
  </sheetPr>
  <dimension ref="A1:AT35"/>
  <sheetViews>
    <sheetView showGridLines="0" zoomScaleNormal="100" workbookViewId="0">
      <pane xSplit="4" topLeftCell="E1" activePane="topRight" state="frozen"/>
      <selection activeCell="H3" sqref="H3"/>
      <selection pane="topRight" activeCell="O1" sqref="O1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9" width="9.140625" customWidth="1"/>
    <col min="20" max="46" width="0" hidden="1" customWidth="1"/>
    <col min="47" max="16384" width="9.140625" hidden="1"/>
  </cols>
  <sheetData>
    <row r="1" spans="1:19" x14ac:dyDescent="0.25">
      <c r="A1" s="45" t="s">
        <v>124</v>
      </c>
      <c r="B1" s="46"/>
      <c r="C1" s="46"/>
      <c r="D1" s="47"/>
      <c r="E1" s="84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87" t="s">
        <v>65</v>
      </c>
      <c r="R1" s="288"/>
      <c r="S1" s="289"/>
    </row>
    <row r="2" spans="1:19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25" t="s">
        <v>27</v>
      </c>
    </row>
    <row r="3" spans="1:19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2">
        <f>IFERROR('MV Zaokrouhlený'!E3*(Index!G3/Index!$E3),0)+Doplněk!E3</f>
        <v>0</v>
      </c>
      <c r="F3" s="112">
        <f>IFERROR('MV Zaokrouhlený'!F3*(Index!H3/Index!$E3),0)+Doplněk!F3</f>
        <v>0</v>
      </c>
      <c r="G3" s="112">
        <f>IFERROR('MV Zaokrouhlený'!G3*(Index!I3/Index!$E3),0)+Doplněk!G3</f>
        <v>0</v>
      </c>
      <c r="H3" s="112">
        <f>IFERROR('MV Zaokrouhlený'!H3*(Index!J3/Index!$E3),0)+Doplněk!H3</f>
        <v>0</v>
      </c>
      <c r="I3" s="112">
        <f>IFERROR('MV Zaokrouhlený'!I3*(Index!K3/Index!$E3),0)+Doplněk!I3</f>
        <v>0</v>
      </c>
      <c r="J3" s="112">
        <f>IFERROR('MV Zaokrouhlený'!J3*(Index!L3/Index!$E3),0)+Doplněk!J3</f>
        <v>0</v>
      </c>
      <c r="K3" s="112">
        <f>IFERROR('MV Zaokrouhlený'!K3*(Index!M3/Index!$E3),0)+Doplněk!K3</f>
        <v>0</v>
      </c>
      <c r="L3" s="112">
        <f>IFERROR('MV Zaokrouhlený'!L3*(Index!N3/Index!$E3),0)+Doplněk!L3</f>
        <v>0</v>
      </c>
      <c r="M3" s="112">
        <f>IFERROR('MV Zaokrouhlený'!M3*(Index!O3/Index!$E3),0)+Doplněk!M3</f>
        <v>0</v>
      </c>
      <c r="N3" s="112">
        <f>IFERROR('MV Zaokrouhlený'!N3*(Index!P3/Index!$E3),0)+Doplněk!N3</f>
        <v>0</v>
      </c>
      <c r="O3" s="118">
        <f t="shared" ref="O3:O26" si="0">SUM(E3:N3)</f>
        <v>0</v>
      </c>
      <c r="P3" s="119">
        <f t="shared" ref="P3:P26" si="1">IFERROR(AVERAGE(E3:N3),0)</f>
        <v>0</v>
      </c>
      <c r="Q3" s="43">
        <f>'MV Zaokrouhlený'!Q3</f>
        <v>0</v>
      </c>
      <c r="R3" s="44">
        <f>'MV Zaokrouhlený'!R3</f>
        <v>0</v>
      </c>
      <c r="S3" s="26">
        <f>'MV Zaokrouhlený'!S3</f>
        <v>1</v>
      </c>
    </row>
    <row r="4" spans="1:19" x14ac:dyDescent="0.25">
      <c r="A4" s="6"/>
      <c r="B4" s="7"/>
      <c r="C4" s="141">
        <v>1.2</v>
      </c>
      <c r="D4" s="29" t="s">
        <v>19</v>
      </c>
      <c r="E4" s="54">
        <f>IFERROR('MV Zaokrouhlený'!E4*(Index!G4/Index!$E4),0)+Doplněk!E4</f>
        <v>0</v>
      </c>
      <c r="F4" s="54">
        <f>IFERROR('MV Zaokrouhlený'!F4*(Index!H4/Index!$E4),0)+Doplněk!F4</f>
        <v>0</v>
      </c>
      <c r="G4" s="54">
        <f>IFERROR('MV Zaokrouhlený'!G4*(Index!I4/Index!$E4),0)+Doplněk!G4</f>
        <v>0</v>
      </c>
      <c r="H4" s="54">
        <f>IFERROR('MV Zaokrouhlený'!H4*(Index!J4/Index!$E4),0)+Doplněk!H4</f>
        <v>0</v>
      </c>
      <c r="I4" s="54">
        <f>IFERROR('MV Zaokrouhlený'!I4*(Index!K4/Index!$E4),0)+Doplněk!I4</f>
        <v>0</v>
      </c>
      <c r="J4" s="54">
        <f>IFERROR('MV Zaokrouhlený'!J4*(Index!L4/Index!$E4),0)+Doplněk!J4</f>
        <v>0</v>
      </c>
      <c r="K4" s="54">
        <f>IFERROR('MV Zaokrouhlený'!K4*(Index!M4/Index!$E4),0)+Doplněk!K4</f>
        <v>0</v>
      </c>
      <c r="L4" s="54">
        <f>IFERROR('MV Zaokrouhlený'!L4*(Index!N4/Index!$E4),0)+Doplněk!L4</f>
        <v>0</v>
      </c>
      <c r="M4" s="54">
        <f>IFERROR('MV Zaokrouhlený'!M4*(Index!O4/Index!$E4),0)+Doplněk!M4</f>
        <v>0</v>
      </c>
      <c r="N4" s="54">
        <f>IFERROR('MV Zaokrouhlený'!N4*(Index!P4/Index!$E4),0)+Doplněk!N4</f>
        <v>0</v>
      </c>
      <c r="O4" s="53">
        <f t="shared" si="0"/>
        <v>0</v>
      </c>
      <c r="P4" s="120">
        <f t="shared" si="1"/>
        <v>0</v>
      </c>
      <c r="Q4" s="22">
        <f>'MV Zaokrouhlený'!Q4</f>
        <v>0</v>
      </c>
      <c r="R4" s="23">
        <f>'MV Zaokrouhlený'!R4</f>
        <v>0</v>
      </c>
      <c r="S4" s="27">
        <f>'MV Zaokrouhlený'!S4</f>
        <v>1</v>
      </c>
    </row>
    <row r="5" spans="1:19" x14ac:dyDescent="0.25">
      <c r="A5" s="6">
        <v>2</v>
      </c>
      <c r="B5" s="7" t="s">
        <v>1</v>
      </c>
      <c r="C5" s="141"/>
      <c r="D5" s="29"/>
      <c r="E5" s="54">
        <f>IFERROR('MV Zaokrouhlený'!E5*(Index!G5/Index!$E5),0)+Doplněk!E5</f>
        <v>0</v>
      </c>
      <c r="F5" s="54">
        <f>IFERROR('MV Zaokrouhlený'!F5*(Index!H5/Index!$E5),0)+Doplněk!F5</f>
        <v>0</v>
      </c>
      <c r="G5" s="54">
        <f>IFERROR('MV Zaokrouhlený'!G5*(Index!I5/Index!$E5),0)+Doplněk!G5</f>
        <v>0</v>
      </c>
      <c r="H5" s="54">
        <f>IFERROR('MV Zaokrouhlený'!H5*(Index!J5/Index!$E5),0)+Doplněk!H5</f>
        <v>0</v>
      </c>
      <c r="I5" s="54">
        <f>IFERROR('MV Zaokrouhlený'!I5*(Index!K5/Index!$E5),0)+Doplněk!I5</f>
        <v>0</v>
      </c>
      <c r="J5" s="54">
        <f>IFERROR('MV Zaokrouhlený'!J5*(Index!L5/Index!$E5),0)+Doplněk!J5</f>
        <v>0</v>
      </c>
      <c r="K5" s="54">
        <f>IFERROR('MV Zaokrouhlený'!K5*(Index!M5/Index!$E5),0)+Doplněk!K5</f>
        <v>0</v>
      </c>
      <c r="L5" s="54">
        <f>IFERROR('MV Zaokrouhlený'!L5*(Index!N5/Index!$E5),0)+Doplněk!L5</f>
        <v>0</v>
      </c>
      <c r="M5" s="54">
        <f>IFERROR('MV Zaokrouhlený'!M5*(Index!O5/Index!$E5),0)+Doplněk!M5</f>
        <v>0</v>
      </c>
      <c r="N5" s="54">
        <f>IFERROR('MV Zaokrouhlený'!N5*(Index!P5/Index!$E5),0)+Doplněk!N5</f>
        <v>0</v>
      </c>
      <c r="O5" s="53">
        <f t="shared" si="0"/>
        <v>0</v>
      </c>
      <c r="P5" s="120">
        <f t="shared" si="1"/>
        <v>0</v>
      </c>
      <c r="Q5" s="22">
        <f>'MV Zaokrouhlený'!Q5</f>
        <v>0</v>
      </c>
      <c r="R5" s="23">
        <f>'MV Zaokrouhlený'!R5</f>
        <v>0</v>
      </c>
      <c r="S5" s="27">
        <f>'MV Zaokrouhlený'!S5</f>
        <v>1</v>
      </c>
    </row>
    <row r="6" spans="1:19" x14ac:dyDescent="0.25">
      <c r="A6" s="6">
        <v>3</v>
      </c>
      <c r="B6" s="7" t="s">
        <v>2</v>
      </c>
      <c r="C6" s="141"/>
      <c r="D6" s="29"/>
      <c r="E6" s="54">
        <f>IFERROR('MV Zaokrouhlený'!E6*(Index!G6/Index!$E6),0)+Doplněk!E6</f>
        <v>0</v>
      </c>
      <c r="F6" s="54">
        <f>IFERROR('MV Zaokrouhlený'!F6*(Index!H6/Index!$E6),0)+Doplněk!F6</f>
        <v>0</v>
      </c>
      <c r="G6" s="54">
        <f>IFERROR('MV Zaokrouhlený'!G6*(Index!I6/Index!$E6),0)+Doplněk!G6</f>
        <v>0</v>
      </c>
      <c r="H6" s="54">
        <f>IFERROR('MV Zaokrouhlený'!H6*(Index!J6/Index!$E6),0)+Doplněk!H6</f>
        <v>0</v>
      </c>
      <c r="I6" s="54">
        <f>IFERROR('MV Zaokrouhlený'!I6*(Index!K6/Index!$E6),0)+Doplněk!I6</f>
        <v>0</v>
      </c>
      <c r="J6" s="54">
        <f>IFERROR('MV Zaokrouhlený'!J6*(Index!L6/Index!$E6),0)+Doplněk!J6</f>
        <v>0</v>
      </c>
      <c r="K6" s="54">
        <f>IFERROR('MV Zaokrouhlený'!K6*(Index!M6/Index!$E6),0)+Doplněk!K6</f>
        <v>0</v>
      </c>
      <c r="L6" s="54">
        <f>IFERROR('MV Zaokrouhlený'!L6*(Index!N6/Index!$E6),0)+Doplněk!L6</f>
        <v>0</v>
      </c>
      <c r="M6" s="54">
        <f>IFERROR('MV Zaokrouhlený'!M6*(Index!O6/Index!$E6),0)+Doplněk!M6</f>
        <v>0</v>
      </c>
      <c r="N6" s="54">
        <f>IFERROR('MV Zaokrouhlený'!N6*(Index!P6/Index!$E6),0)+Doplněk!N6</f>
        <v>0</v>
      </c>
      <c r="O6" s="53">
        <f t="shared" si="0"/>
        <v>0</v>
      </c>
      <c r="P6" s="120">
        <f t="shared" si="1"/>
        <v>0</v>
      </c>
      <c r="Q6" s="22">
        <f>'MV Zaokrouhlený'!Q6</f>
        <v>0</v>
      </c>
      <c r="R6" s="23">
        <f>'MV Zaokrouhlený'!R6</f>
        <v>0</v>
      </c>
      <c r="S6" s="27">
        <f>'MV Zaokrouhlený'!S6</f>
        <v>1</v>
      </c>
    </row>
    <row r="7" spans="1:19" x14ac:dyDescent="0.25">
      <c r="A7" s="6">
        <v>4</v>
      </c>
      <c r="B7" s="7" t="s">
        <v>3</v>
      </c>
      <c r="C7" s="141"/>
      <c r="D7" s="29"/>
      <c r="E7" s="54">
        <f>IFERROR('MV Zaokrouhlený'!E7*(Index!G7/Index!$E7),0)+Doplněk!E7</f>
        <v>0</v>
      </c>
      <c r="F7" s="54">
        <f>IFERROR('MV Zaokrouhlený'!F7*(Index!H7/Index!$E7),0)+Doplněk!F7</f>
        <v>0</v>
      </c>
      <c r="G7" s="54">
        <f>IFERROR('MV Zaokrouhlený'!G7*(Index!I7/Index!$E7),0)+Doplněk!G7</f>
        <v>0</v>
      </c>
      <c r="H7" s="54">
        <f>IFERROR('MV Zaokrouhlený'!H7*(Index!J7/Index!$E7),0)+Doplněk!H7</f>
        <v>0</v>
      </c>
      <c r="I7" s="54">
        <f>IFERROR('MV Zaokrouhlený'!I7*(Index!K7/Index!$E7),0)+Doplněk!I7</f>
        <v>0</v>
      </c>
      <c r="J7" s="54">
        <f>IFERROR('MV Zaokrouhlený'!J7*(Index!L7/Index!$E7),0)+Doplněk!J7</f>
        <v>0</v>
      </c>
      <c r="K7" s="54">
        <f>IFERROR('MV Zaokrouhlený'!K7*(Index!M7/Index!$E7),0)+Doplněk!K7</f>
        <v>0</v>
      </c>
      <c r="L7" s="54">
        <f>IFERROR('MV Zaokrouhlený'!L7*(Index!N7/Index!$E7),0)+Doplněk!L7</f>
        <v>0</v>
      </c>
      <c r="M7" s="54">
        <f>IFERROR('MV Zaokrouhlený'!M7*(Index!O7/Index!$E7),0)+Doplněk!M7</f>
        <v>0</v>
      </c>
      <c r="N7" s="54">
        <f>IFERROR('MV Zaokrouhlený'!N7*(Index!P7/Index!$E7),0)+Doplněk!N7</f>
        <v>0</v>
      </c>
      <c r="O7" s="53">
        <f t="shared" si="0"/>
        <v>0</v>
      </c>
      <c r="P7" s="120">
        <f t="shared" si="1"/>
        <v>0</v>
      </c>
      <c r="Q7" s="22">
        <f>'MV Zaokrouhlený'!Q7</f>
        <v>0</v>
      </c>
      <c r="R7" s="23">
        <f>'MV Zaokrouhlený'!R7</f>
        <v>0</v>
      </c>
      <c r="S7" s="27">
        <f>'MV Zaokrouhlený'!S7</f>
        <v>1</v>
      </c>
    </row>
    <row r="8" spans="1:19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54">
        <f>IFERROR('MV Zaokrouhlený'!E8*(Index!G8/Index!$E8),0)+Doplněk!E8</f>
        <v>0</v>
      </c>
      <c r="F8" s="54">
        <f>IFERROR('MV Zaokrouhlený'!F8*(Index!H8/Index!$E8),0)+Doplněk!F8</f>
        <v>0</v>
      </c>
      <c r="G8" s="54">
        <f>IFERROR('MV Zaokrouhlený'!G8*(Index!I8/Index!$E8),0)+Doplněk!G8</f>
        <v>0</v>
      </c>
      <c r="H8" s="54">
        <f>IFERROR('MV Zaokrouhlený'!H8*(Index!J8/Index!$E8),0)+Doplněk!H8</f>
        <v>0</v>
      </c>
      <c r="I8" s="54">
        <f>IFERROR('MV Zaokrouhlený'!I8*(Index!K8/Index!$E8),0)+Doplněk!I8</f>
        <v>0</v>
      </c>
      <c r="J8" s="54">
        <f>IFERROR('MV Zaokrouhlený'!J8*(Index!L8/Index!$E8),0)+Doplněk!J8</f>
        <v>0</v>
      </c>
      <c r="K8" s="54">
        <f>IFERROR('MV Zaokrouhlený'!K8*(Index!M8/Index!$E8),0)+Doplněk!K8</f>
        <v>0</v>
      </c>
      <c r="L8" s="54">
        <f>IFERROR('MV Zaokrouhlený'!L8*(Index!N8/Index!$E8),0)+Doplněk!L8</f>
        <v>0</v>
      </c>
      <c r="M8" s="54">
        <f>IFERROR('MV Zaokrouhlený'!M8*(Index!O8/Index!$E8),0)+Doplněk!M8</f>
        <v>0</v>
      </c>
      <c r="N8" s="54">
        <f>IFERROR('MV Zaokrouhlený'!N8*(Index!P8/Index!$E8),0)+Doplněk!N8</f>
        <v>0</v>
      </c>
      <c r="O8" s="53">
        <f t="shared" si="0"/>
        <v>0</v>
      </c>
      <c r="P8" s="120">
        <f t="shared" si="1"/>
        <v>0</v>
      </c>
      <c r="Q8" s="22">
        <f>'MV Zaokrouhlený'!Q8</f>
        <v>0</v>
      </c>
      <c r="R8" s="23">
        <f>'MV Zaokrouhlený'!R8</f>
        <v>1</v>
      </c>
      <c r="S8" s="27">
        <f>'MV Zaokrouhlený'!S8</f>
        <v>0</v>
      </c>
    </row>
    <row r="9" spans="1:19" x14ac:dyDescent="0.25">
      <c r="A9" s="6"/>
      <c r="B9" s="7"/>
      <c r="C9" s="141">
        <v>5.2</v>
      </c>
      <c r="D9" s="30" t="s">
        <v>221</v>
      </c>
      <c r="E9" s="54">
        <f>IFERROR('MV Zaokrouhlený'!E9*(Index!G9/Index!$E9),0)+Doplněk!E9</f>
        <v>0</v>
      </c>
      <c r="F9" s="54">
        <f>IFERROR('MV Zaokrouhlený'!F9*(Index!H9/Index!$E9),0)+Doplněk!F9</f>
        <v>0</v>
      </c>
      <c r="G9" s="54">
        <f>IFERROR('MV Zaokrouhlený'!G9*(Index!I9/Index!$E9),0)+Doplněk!G9</f>
        <v>0</v>
      </c>
      <c r="H9" s="54">
        <f>IFERROR('MV Zaokrouhlený'!H9*(Index!J9/Index!$E9),0)+Doplněk!H9</f>
        <v>0</v>
      </c>
      <c r="I9" s="54">
        <f>IFERROR('MV Zaokrouhlený'!I9*(Index!K9/Index!$E9),0)+Doplněk!I9</f>
        <v>0</v>
      </c>
      <c r="J9" s="54">
        <f>IFERROR('MV Zaokrouhlený'!J9*(Index!L9/Index!$E9),0)+Doplněk!J9</f>
        <v>0</v>
      </c>
      <c r="K9" s="54">
        <f>IFERROR('MV Zaokrouhlený'!K9*(Index!M9/Index!$E9),0)+Doplněk!K9</f>
        <v>0</v>
      </c>
      <c r="L9" s="54">
        <f>IFERROR('MV Zaokrouhlený'!L9*(Index!N9/Index!$E9),0)+Doplněk!L9</f>
        <v>0</v>
      </c>
      <c r="M9" s="54">
        <f>IFERROR('MV Zaokrouhlený'!M9*(Index!O9/Index!$E9),0)+Doplněk!M9</f>
        <v>0</v>
      </c>
      <c r="N9" s="54">
        <f>IFERROR('MV Zaokrouhlený'!N9*(Index!P9/Index!$E9),0)+Doplněk!N9</f>
        <v>0</v>
      </c>
      <c r="O9" s="53">
        <f t="shared" si="0"/>
        <v>0</v>
      </c>
      <c r="P9" s="120">
        <f t="shared" si="1"/>
        <v>0</v>
      </c>
      <c r="Q9" s="22">
        <f>'MV Zaokrouhlený'!Q9</f>
        <v>0</v>
      </c>
      <c r="R9" s="23">
        <f>'MV Zaokrouhlený'!R9</f>
        <v>0</v>
      </c>
      <c r="S9" s="27">
        <f>'MV Zaokrouhlený'!S9</f>
        <v>1</v>
      </c>
    </row>
    <row r="10" spans="1:19" x14ac:dyDescent="0.25">
      <c r="A10" s="6">
        <v>6</v>
      </c>
      <c r="B10" s="7" t="s">
        <v>5</v>
      </c>
      <c r="C10" s="141"/>
      <c r="D10" s="29"/>
      <c r="E10" s="54">
        <f>IFERROR('MV Zaokrouhlený'!E10*(Index!G10/Index!$E10),0)+Doplněk!E10</f>
        <v>0</v>
      </c>
      <c r="F10" s="54">
        <f>IFERROR('MV Zaokrouhlený'!F10*(Index!H10/Index!$E10),0)+Doplněk!F10</f>
        <v>0</v>
      </c>
      <c r="G10" s="54">
        <f>IFERROR('MV Zaokrouhlený'!G10*(Index!I10/Index!$E10),0)+Doplněk!G10</f>
        <v>0</v>
      </c>
      <c r="H10" s="54">
        <f>IFERROR('MV Zaokrouhlený'!H10*(Index!J10/Index!$E10),0)+Doplněk!H10</f>
        <v>0</v>
      </c>
      <c r="I10" s="54">
        <f>IFERROR('MV Zaokrouhlený'!I10*(Index!K10/Index!$E10),0)+Doplněk!I10</f>
        <v>0</v>
      </c>
      <c r="J10" s="54">
        <f>IFERROR('MV Zaokrouhlený'!J10*(Index!L10/Index!$E10),0)+Doplněk!J10</f>
        <v>0</v>
      </c>
      <c r="K10" s="54">
        <f>IFERROR('MV Zaokrouhlený'!K10*(Index!M10/Index!$E10),0)+Doplněk!K10</f>
        <v>0</v>
      </c>
      <c r="L10" s="54">
        <f>IFERROR('MV Zaokrouhlený'!L10*(Index!N10/Index!$E10),0)+Doplněk!L10</f>
        <v>0</v>
      </c>
      <c r="M10" s="54">
        <f>IFERROR('MV Zaokrouhlený'!M10*(Index!O10/Index!$E10),0)+Doplněk!M10</f>
        <v>0</v>
      </c>
      <c r="N10" s="54">
        <f>IFERROR('MV Zaokrouhlený'!N10*(Index!P10/Index!$E10),0)+Doplněk!N10</f>
        <v>0</v>
      </c>
      <c r="O10" s="53">
        <f t="shared" si="0"/>
        <v>0</v>
      </c>
      <c r="P10" s="120">
        <f t="shared" si="1"/>
        <v>0</v>
      </c>
      <c r="Q10" s="22">
        <f>'MV Zaokrouhlený'!Q10</f>
        <v>0</v>
      </c>
      <c r="R10" s="23">
        <f>'MV Zaokrouhlený'!R10</f>
        <v>1</v>
      </c>
      <c r="S10" s="27">
        <f>'MV Zaokrouhlený'!S10</f>
        <v>0</v>
      </c>
    </row>
    <row r="11" spans="1:19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IFERROR('MV Zaokrouhlený'!E11*(Index!G11/Index!$E11),0)+Doplněk!E11</f>
        <v>0</v>
      </c>
      <c r="F11" s="54">
        <f>IFERROR('MV Zaokrouhlený'!F11*(Index!H11/Index!$E11),0)+Doplněk!F11</f>
        <v>0</v>
      </c>
      <c r="G11" s="54">
        <f>IFERROR('MV Zaokrouhlený'!G11*(Index!I11/Index!$E11),0)+Doplněk!G11</f>
        <v>0</v>
      </c>
      <c r="H11" s="54">
        <f>IFERROR('MV Zaokrouhlený'!H11*(Index!J11/Index!$E11),0)+Doplněk!H11</f>
        <v>0</v>
      </c>
      <c r="I11" s="54">
        <f>IFERROR('MV Zaokrouhlený'!I11*(Index!K11/Index!$E11),0)+Doplněk!I11</f>
        <v>0</v>
      </c>
      <c r="J11" s="54">
        <f>IFERROR('MV Zaokrouhlený'!J11*(Index!L11/Index!$E11),0)+Doplněk!J11</f>
        <v>0</v>
      </c>
      <c r="K11" s="54">
        <f>IFERROR('MV Zaokrouhlený'!K11*(Index!M11/Index!$E11),0)+Doplněk!K11</f>
        <v>0</v>
      </c>
      <c r="L11" s="54">
        <f>IFERROR('MV Zaokrouhlený'!L11*(Index!N11/Index!$E11),0)+Doplněk!L11</f>
        <v>0</v>
      </c>
      <c r="M11" s="54">
        <f>IFERROR('MV Zaokrouhlený'!M11*(Index!O11/Index!$E11),0)+Doplněk!M11</f>
        <v>0</v>
      </c>
      <c r="N11" s="54">
        <f>IFERROR('MV Zaokrouhlený'!N11*(Index!P11/Index!$E11),0)+Doplněk!N11</f>
        <v>0</v>
      </c>
      <c r="O11" s="53">
        <f t="shared" si="0"/>
        <v>0</v>
      </c>
      <c r="P11" s="120">
        <f t="shared" si="1"/>
        <v>0</v>
      </c>
      <c r="Q11" s="22">
        <f>'MV Zaokrouhlený'!Q11</f>
        <v>0</v>
      </c>
      <c r="R11" s="23">
        <f>'MV Zaokrouhlený'!R11</f>
        <v>0</v>
      </c>
      <c r="S11" s="27">
        <f>'MV Zaokrouhlený'!S11</f>
        <v>1</v>
      </c>
    </row>
    <row r="12" spans="1:19" x14ac:dyDescent="0.25">
      <c r="A12" s="6"/>
      <c r="B12" s="7"/>
      <c r="C12" s="141" t="s">
        <v>212</v>
      </c>
      <c r="D12" s="29" t="s">
        <v>213</v>
      </c>
      <c r="E12" s="54">
        <f>IFERROR('MV Zaokrouhlený'!E12*(Index!G12/Index!$E12),0)+Doplněk!E12</f>
        <v>0</v>
      </c>
      <c r="F12" s="54">
        <f>IFERROR('MV Zaokrouhlený'!F12*(Index!H12/Index!$E12),0)+Doplněk!F12</f>
        <v>0</v>
      </c>
      <c r="G12" s="54">
        <f>IFERROR('MV Zaokrouhlený'!G12*(Index!I12/Index!$E12),0)+Doplněk!G12</f>
        <v>0</v>
      </c>
      <c r="H12" s="54">
        <f>IFERROR('MV Zaokrouhlený'!H12*(Index!J12/Index!$E12),0)+Doplněk!H12</f>
        <v>0</v>
      </c>
      <c r="I12" s="54">
        <f>IFERROR('MV Zaokrouhlený'!I12*(Index!K12/Index!$E12),0)+Doplněk!I12</f>
        <v>0</v>
      </c>
      <c r="J12" s="54">
        <f>IFERROR('MV Zaokrouhlený'!J12*(Index!L12/Index!$E12),0)+Doplněk!J12</f>
        <v>0</v>
      </c>
      <c r="K12" s="54">
        <f>IFERROR('MV Zaokrouhlený'!K12*(Index!M12/Index!$E12),0)+Doplněk!K12</f>
        <v>0</v>
      </c>
      <c r="L12" s="54">
        <f>IFERROR('MV Zaokrouhlený'!L12*(Index!N12/Index!$E12),0)+Doplněk!L12</f>
        <v>0</v>
      </c>
      <c r="M12" s="54">
        <f>IFERROR('MV Zaokrouhlený'!M12*(Index!O12/Index!$E12),0)+Doplněk!M12</f>
        <v>0</v>
      </c>
      <c r="N12" s="54">
        <f>IFERROR('MV Zaokrouhlený'!N12*(Index!P12/Index!$E12),0)+Doplněk!N12</f>
        <v>0</v>
      </c>
      <c r="O12" s="53">
        <f t="shared" si="0"/>
        <v>0</v>
      </c>
      <c r="P12" s="120">
        <f t="shared" si="1"/>
        <v>0</v>
      </c>
      <c r="Q12" s="22">
        <f>'MV Zaokrouhlený'!Q12</f>
        <v>0</v>
      </c>
      <c r="R12" s="23">
        <f>'MV Zaokrouhlený'!R12</f>
        <v>0</v>
      </c>
      <c r="S12" s="27">
        <f>'MV Zaokrouhlený'!S12</f>
        <v>1</v>
      </c>
    </row>
    <row r="13" spans="1:19" x14ac:dyDescent="0.25">
      <c r="A13" s="6"/>
      <c r="B13" s="7"/>
      <c r="C13" s="141" t="s">
        <v>214</v>
      </c>
      <c r="D13" s="29" t="s">
        <v>21</v>
      </c>
      <c r="E13" s="54">
        <f>IFERROR('MV Zaokrouhlený'!E13*(Index!G13/Index!$E13),0)+Doplněk!E13</f>
        <v>0</v>
      </c>
      <c r="F13" s="54">
        <f>IFERROR('MV Zaokrouhlený'!F13*(Index!H13/Index!$E13),0)+Doplněk!F13</f>
        <v>0</v>
      </c>
      <c r="G13" s="54">
        <f>IFERROR('MV Zaokrouhlený'!G13*(Index!I13/Index!$E13),0)+Doplněk!G13</f>
        <v>0</v>
      </c>
      <c r="H13" s="54">
        <f>IFERROR('MV Zaokrouhlený'!H13*(Index!J13/Index!$E13),0)+Doplněk!H13</f>
        <v>0</v>
      </c>
      <c r="I13" s="54">
        <f>IFERROR('MV Zaokrouhlený'!I13*(Index!K13/Index!$E13),0)+Doplněk!I13</f>
        <v>0</v>
      </c>
      <c r="J13" s="54">
        <f>IFERROR('MV Zaokrouhlený'!J13*(Index!L13/Index!$E13),0)+Doplněk!J13</f>
        <v>0</v>
      </c>
      <c r="K13" s="54">
        <f>IFERROR('MV Zaokrouhlený'!K13*(Index!M13/Index!$E13),0)+Doplněk!K13</f>
        <v>0</v>
      </c>
      <c r="L13" s="54">
        <f>IFERROR('MV Zaokrouhlený'!L13*(Index!N13/Index!$E13),0)+Doplněk!L13</f>
        <v>0</v>
      </c>
      <c r="M13" s="54">
        <f>IFERROR('MV Zaokrouhlený'!M13*(Index!O13/Index!$E13),0)+Doplněk!M13</f>
        <v>0</v>
      </c>
      <c r="N13" s="54">
        <f>IFERROR('MV Zaokrouhlený'!N13*(Index!P13/Index!$E13),0)+Doplněk!N13</f>
        <v>0</v>
      </c>
      <c r="O13" s="53">
        <f t="shared" si="0"/>
        <v>0</v>
      </c>
      <c r="P13" s="120">
        <f t="shared" si="1"/>
        <v>0</v>
      </c>
      <c r="Q13" s="22">
        <f>'MV Zaokrouhlený'!Q13</f>
        <v>0</v>
      </c>
      <c r="R13" s="23">
        <f>'MV Zaokrouhlený'!R13</f>
        <v>0</v>
      </c>
      <c r="S13" s="27">
        <f>'MV Zaokrouhlený'!S13</f>
        <v>1</v>
      </c>
    </row>
    <row r="14" spans="1:19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IFERROR('MV Zaokrouhlený'!E14*(Index!G14/Index!$E14),0)+Doplněk!E14</f>
        <v>0</v>
      </c>
      <c r="F14" s="54">
        <f>IFERROR('MV Zaokrouhlený'!F14*(Index!H14/Index!$E14),0)+Doplněk!F14</f>
        <v>0</v>
      </c>
      <c r="G14" s="54">
        <f>IFERROR('MV Zaokrouhlený'!G14*(Index!I14/Index!$E14),0)+Doplněk!G14</f>
        <v>0</v>
      </c>
      <c r="H14" s="54">
        <f>IFERROR('MV Zaokrouhlený'!H14*(Index!J14/Index!$E14),0)+Doplněk!H14</f>
        <v>0</v>
      </c>
      <c r="I14" s="54">
        <f>IFERROR('MV Zaokrouhlený'!I14*(Index!K14/Index!$E14),0)+Doplněk!I14</f>
        <v>0</v>
      </c>
      <c r="J14" s="54">
        <f>IFERROR('MV Zaokrouhlený'!J14*(Index!L14/Index!$E14),0)+Doplněk!J14</f>
        <v>0</v>
      </c>
      <c r="K14" s="54">
        <f>IFERROR('MV Zaokrouhlený'!K14*(Index!M14/Index!$E14),0)+Doplněk!K14</f>
        <v>0</v>
      </c>
      <c r="L14" s="54">
        <f>IFERROR('MV Zaokrouhlený'!L14*(Index!N14/Index!$E14),0)+Doplněk!L14</f>
        <v>0</v>
      </c>
      <c r="M14" s="54">
        <f>IFERROR('MV Zaokrouhlený'!M14*(Index!O14/Index!$E14),0)+Doplněk!M14</f>
        <v>0</v>
      </c>
      <c r="N14" s="54">
        <f>IFERROR('MV Zaokrouhlený'!N14*(Index!P14/Index!$E14),0)+Doplněk!N14</f>
        <v>0</v>
      </c>
      <c r="O14" s="53">
        <f t="shared" si="0"/>
        <v>0</v>
      </c>
      <c r="P14" s="120">
        <f t="shared" si="1"/>
        <v>0</v>
      </c>
      <c r="Q14" s="22">
        <f>'MV Zaokrouhlený'!Q14</f>
        <v>0</v>
      </c>
      <c r="R14" s="23">
        <f>'MV Zaokrouhlený'!R14</f>
        <v>0</v>
      </c>
      <c r="S14" s="27">
        <f>'MV Zaokrouhlený'!S14</f>
        <v>1</v>
      </c>
    </row>
    <row r="15" spans="1:19" x14ac:dyDescent="0.25">
      <c r="A15" s="6"/>
      <c r="B15" s="7"/>
      <c r="C15" s="141" t="s">
        <v>215</v>
      </c>
      <c r="D15" s="29" t="s">
        <v>213</v>
      </c>
      <c r="E15" s="54">
        <f>IFERROR('MV Zaokrouhlený'!E15*(Index!G15/Index!$E15),0)+Doplněk!E15</f>
        <v>0</v>
      </c>
      <c r="F15" s="54">
        <f>IFERROR('MV Zaokrouhlený'!F15*(Index!H15/Index!$E15),0)+Doplněk!F15</f>
        <v>0</v>
      </c>
      <c r="G15" s="54">
        <f>IFERROR('MV Zaokrouhlený'!G15*(Index!I15/Index!$E15),0)+Doplněk!G15</f>
        <v>0</v>
      </c>
      <c r="H15" s="54">
        <f>IFERROR('MV Zaokrouhlený'!H15*(Index!J15/Index!$E15),0)+Doplněk!H15</f>
        <v>0</v>
      </c>
      <c r="I15" s="54">
        <f>IFERROR('MV Zaokrouhlený'!I15*(Index!K15/Index!$E15),0)+Doplněk!I15</f>
        <v>0</v>
      </c>
      <c r="J15" s="54">
        <f>IFERROR('MV Zaokrouhlený'!J15*(Index!L15/Index!$E15),0)+Doplněk!J15</f>
        <v>0</v>
      </c>
      <c r="K15" s="54">
        <f>IFERROR('MV Zaokrouhlený'!K15*(Index!M15/Index!$E15),0)+Doplněk!K15</f>
        <v>0</v>
      </c>
      <c r="L15" s="54">
        <f>IFERROR('MV Zaokrouhlený'!L15*(Index!N15/Index!$E15),0)+Doplněk!L15</f>
        <v>0</v>
      </c>
      <c r="M15" s="54">
        <f>IFERROR('MV Zaokrouhlený'!M15*(Index!O15/Index!$E15),0)+Doplněk!M15</f>
        <v>0</v>
      </c>
      <c r="N15" s="54">
        <f>IFERROR('MV Zaokrouhlený'!N15*(Index!P15/Index!$E15),0)+Doplněk!N15</f>
        <v>0</v>
      </c>
      <c r="O15" s="53">
        <f t="shared" si="0"/>
        <v>0</v>
      </c>
      <c r="P15" s="120">
        <f t="shared" si="1"/>
        <v>0</v>
      </c>
      <c r="Q15" s="22">
        <f>'MV Zaokrouhlený'!Q15</f>
        <v>0</v>
      </c>
      <c r="R15" s="23">
        <f>'MV Zaokrouhlený'!R15</f>
        <v>0</v>
      </c>
      <c r="S15" s="27">
        <f>'MV Zaokrouhlený'!S15</f>
        <v>1</v>
      </c>
    </row>
    <row r="16" spans="1:19" x14ac:dyDescent="0.25">
      <c r="A16" s="6"/>
      <c r="B16" s="7"/>
      <c r="C16" s="141" t="s">
        <v>216</v>
      </c>
      <c r="D16" s="29" t="s">
        <v>21</v>
      </c>
      <c r="E16" s="54">
        <f>IFERROR('MV Zaokrouhlený'!E16*(Index!G16/Index!$E16),0)+Doplněk!E16</f>
        <v>0</v>
      </c>
      <c r="F16" s="54">
        <f>IFERROR('MV Zaokrouhlený'!F16*(Index!H16/Index!$E16),0)+Doplněk!F16</f>
        <v>0</v>
      </c>
      <c r="G16" s="54">
        <f>IFERROR('MV Zaokrouhlený'!G16*(Index!I16/Index!$E16),0)+Doplněk!G16</f>
        <v>0</v>
      </c>
      <c r="H16" s="54">
        <f>IFERROR('MV Zaokrouhlený'!H16*(Index!J16/Index!$E16),0)+Doplněk!H16</f>
        <v>0</v>
      </c>
      <c r="I16" s="54">
        <f>IFERROR('MV Zaokrouhlený'!I16*(Index!K16/Index!$E16),0)+Doplněk!I16</f>
        <v>0</v>
      </c>
      <c r="J16" s="54">
        <f>IFERROR('MV Zaokrouhlený'!J16*(Index!L16/Index!$E16),0)+Doplněk!J16</f>
        <v>0</v>
      </c>
      <c r="K16" s="54">
        <f>IFERROR('MV Zaokrouhlený'!K16*(Index!M16/Index!$E16),0)+Doplněk!K16</f>
        <v>0</v>
      </c>
      <c r="L16" s="54">
        <f>IFERROR('MV Zaokrouhlený'!L16*(Index!N16/Index!$E16),0)+Doplněk!L16</f>
        <v>0</v>
      </c>
      <c r="M16" s="54">
        <f>IFERROR('MV Zaokrouhlený'!M16*(Index!O16/Index!$E16),0)+Doplněk!M16</f>
        <v>0</v>
      </c>
      <c r="N16" s="54">
        <f>IFERROR('MV Zaokrouhlený'!N16*(Index!P16/Index!$E16),0)+Doplněk!N16</f>
        <v>0</v>
      </c>
      <c r="O16" s="53">
        <f t="shared" si="0"/>
        <v>0</v>
      </c>
      <c r="P16" s="120">
        <f t="shared" si="1"/>
        <v>0</v>
      </c>
      <c r="Q16" s="22">
        <f>'MV Zaokrouhlený'!Q16</f>
        <v>0</v>
      </c>
      <c r="R16" s="23">
        <f>'MV Zaokrouhlený'!R16</f>
        <v>0</v>
      </c>
      <c r="S16" s="27">
        <f>'MV Zaokrouhlený'!S16</f>
        <v>1</v>
      </c>
    </row>
    <row r="17" spans="1:22" x14ac:dyDescent="0.25">
      <c r="A17" s="6">
        <v>9</v>
      </c>
      <c r="B17" s="7" t="s">
        <v>8</v>
      </c>
      <c r="C17" s="141"/>
      <c r="D17" s="8"/>
      <c r="E17" s="54">
        <f>IFERROR('MV Zaokrouhlený'!E17*(Index!G17/Index!$E17),0)+Doplněk!E17</f>
        <v>0</v>
      </c>
      <c r="F17" s="54">
        <f>IFERROR('MV Zaokrouhlený'!F17*(Index!H17/Index!$E17),0)+Doplněk!F17</f>
        <v>0</v>
      </c>
      <c r="G17" s="54">
        <f>IFERROR('MV Zaokrouhlený'!G17*(Index!I17/Index!$E17),0)+Doplněk!G17</f>
        <v>0</v>
      </c>
      <c r="H17" s="54">
        <f>IFERROR('MV Zaokrouhlený'!H17*(Index!J17/Index!$E17),0)+Doplněk!H17</f>
        <v>0</v>
      </c>
      <c r="I17" s="54">
        <f>IFERROR('MV Zaokrouhlený'!I17*(Index!K17/Index!$E17),0)+Doplněk!I17</f>
        <v>0</v>
      </c>
      <c r="J17" s="54">
        <f>IFERROR('MV Zaokrouhlený'!J17*(Index!L17/Index!$E17),0)+Doplněk!J17</f>
        <v>0</v>
      </c>
      <c r="K17" s="54">
        <f>IFERROR('MV Zaokrouhlený'!K17*(Index!M17/Index!$E17),0)+Doplněk!K17</f>
        <v>0</v>
      </c>
      <c r="L17" s="54">
        <f>IFERROR('MV Zaokrouhlený'!L17*(Index!N17/Index!$E17),0)+Doplněk!L17</f>
        <v>0</v>
      </c>
      <c r="M17" s="54">
        <f>IFERROR('MV Zaokrouhlený'!M17*(Index!O17/Index!$E17),0)+Doplněk!M17</f>
        <v>0</v>
      </c>
      <c r="N17" s="54">
        <f>IFERROR('MV Zaokrouhlený'!N17*(Index!P17/Index!$E17),0)+Doplněk!N17</f>
        <v>0</v>
      </c>
      <c r="O17" s="53">
        <f t="shared" si="0"/>
        <v>0</v>
      </c>
      <c r="P17" s="120">
        <f t="shared" si="1"/>
        <v>0</v>
      </c>
      <c r="Q17" s="22">
        <f>'MV Zaokrouhlený'!Q17</f>
        <v>0</v>
      </c>
      <c r="R17" s="23">
        <f>'MV Zaokrouhlený'!R17</f>
        <v>0</v>
      </c>
      <c r="S17" s="27">
        <f>'MV Zaokrouhlený'!S17</f>
        <v>1</v>
      </c>
    </row>
    <row r="18" spans="1:22" x14ac:dyDescent="0.25">
      <c r="A18" s="6">
        <v>10</v>
      </c>
      <c r="B18" s="7" t="s">
        <v>9</v>
      </c>
      <c r="C18" s="141"/>
      <c r="D18" s="8"/>
      <c r="E18" s="54">
        <f>IFERROR('MV Zaokrouhlený'!E18*(Index!G18/Index!$E18),0)+Doplněk!E18</f>
        <v>0</v>
      </c>
      <c r="F18" s="54">
        <f>IFERROR('MV Zaokrouhlený'!F18*(Index!H18/Index!$E18),0)+Doplněk!F18</f>
        <v>0</v>
      </c>
      <c r="G18" s="54">
        <f>IFERROR('MV Zaokrouhlený'!G18*(Index!I18/Index!$E18),0)+Doplněk!G18</f>
        <v>0</v>
      </c>
      <c r="H18" s="54">
        <f>IFERROR('MV Zaokrouhlený'!H18*(Index!J18/Index!$E18),0)+Doplněk!H18</f>
        <v>0</v>
      </c>
      <c r="I18" s="54">
        <f>IFERROR('MV Zaokrouhlený'!I18*(Index!K18/Index!$E18),0)+Doplněk!I18</f>
        <v>0</v>
      </c>
      <c r="J18" s="54">
        <f>IFERROR('MV Zaokrouhlený'!J18*(Index!L18/Index!$E18),0)+Doplněk!J18</f>
        <v>0</v>
      </c>
      <c r="K18" s="54">
        <f>IFERROR('MV Zaokrouhlený'!K18*(Index!M18/Index!$E18),0)+Doplněk!K18</f>
        <v>0</v>
      </c>
      <c r="L18" s="54">
        <f>IFERROR('MV Zaokrouhlený'!L18*(Index!N18/Index!$E18),0)+Doplněk!L18</f>
        <v>0</v>
      </c>
      <c r="M18" s="54">
        <f>IFERROR('MV Zaokrouhlený'!M18*(Index!O18/Index!$E18),0)+Doplněk!M18</f>
        <v>0</v>
      </c>
      <c r="N18" s="54">
        <f>IFERROR('MV Zaokrouhlený'!N18*(Index!P18/Index!$E18),0)+Doplněk!N18</f>
        <v>0</v>
      </c>
      <c r="O18" s="53">
        <f t="shared" si="0"/>
        <v>0</v>
      </c>
      <c r="P18" s="120">
        <f t="shared" si="1"/>
        <v>0</v>
      </c>
      <c r="Q18" s="22">
        <f>'MV Zaokrouhlený'!Q18</f>
        <v>1</v>
      </c>
      <c r="R18" s="23">
        <f>'MV Zaokrouhlený'!R18</f>
        <v>0</v>
      </c>
      <c r="S18" s="27">
        <f>'MV Zaokrouhlený'!S18</f>
        <v>0</v>
      </c>
    </row>
    <row r="19" spans="1:22" x14ac:dyDescent="0.25">
      <c r="A19" s="6">
        <v>11</v>
      </c>
      <c r="B19" s="7" t="s">
        <v>10</v>
      </c>
      <c r="C19" s="141"/>
      <c r="D19" s="8"/>
      <c r="E19" s="54">
        <f>IFERROR('MV Zaokrouhlený'!E19*(Index!G19/Index!$E19),0)+Doplněk!E19</f>
        <v>0</v>
      </c>
      <c r="F19" s="54">
        <f>IFERROR('MV Zaokrouhlený'!F19*(Index!H19/Index!$E19),0)+Doplněk!F19</f>
        <v>0</v>
      </c>
      <c r="G19" s="54">
        <f>IFERROR('MV Zaokrouhlený'!G19*(Index!I19/Index!$E19),0)+Doplněk!G19</f>
        <v>0</v>
      </c>
      <c r="H19" s="54">
        <f>IFERROR('MV Zaokrouhlený'!H19*(Index!J19/Index!$E19),0)+Doplněk!H19</f>
        <v>0</v>
      </c>
      <c r="I19" s="54">
        <f>IFERROR('MV Zaokrouhlený'!I19*(Index!K19/Index!$E19),0)+Doplněk!I19</f>
        <v>0</v>
      </c>
      <c r="J19" s="54">
        <f>IFERROR('MV Zaokrouhlený'!J19*(Index!L19/Index!$E19),0)+Doplněk!J19</f>
        <v>0</v>
      </c>
      <c r="K19" s="54">
        <f>IFERROR('MV Zaokrouhlený'!K19*(Index!M19/Index!$E19),0)+Doplněk!K19</f>
        <v>0</v>
      </c>
      <c r="L19" s="54">
        <f>IFERROR('MV Zaokrouhlený'!L19*(Index!N19/Index!$E19),0)+Doplněk!L19</f>
        <v>0</v>
      </c>
      <c r="M19" s="54">
        <f>IFERROR('MV Zaokrouhlený'!M19*(Index!O19/Index!$E19),0)+Doplněk!M19</f>
        <v>0</v>
      </c>
      <c r="N19" s="54">
        <f>IFERROR('MV Zaokrouhlený'!N19*(Index!P19/Index!$E19),0)+Doplněk!N19</f>
        <v>0</v>
      </c>
      <c r="O19" s="53">
        <f t="shared" si="0"/>
        <v>0</v>
      </c>
      <c r="P19" s="120">
        <f t="shared" si="1"/>
        <v>0</v>
      </c>
      <c r="Q19" s="22">
        <f>'MV Zaokrouhlený'!Q19</f>
        <v>1</v>
      </c>
      <c r="R19" s="23">
        <f>'MV Zaokrouhlený'!R19</f>
        <v>0</v>
      </c>
      <c r="S19" s="27">
        <f>'MV Zaokrouhlený'!S19</f>
        <v>0</v>
      </c>
    </row>
    <row r="20" spans="1:22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54">
        <f>IFERROR('MV Zaokrouhlený'!E20*(Index!G20/Index!$E20),0)+Doplněk!E20</f>
        <v>0</v>
      </c>
      <c r="F20" s="54">
        <f>IFERROR('MV Zaokrouhlený'!F20*(Index!H20/Index!$E20),0)+Doplněk!F20</f>
        <v>0</v>
      </c>
      <c r="G20" s="54">
        <f>IFERROR('MV Zaokrouhlený'!G20*(Index!I20/Index!$E20),0)+Doplněk!G20</f>
        <v>0</v>
      </c>
      <c r="H20" s="54">
        <f>IFERROR('MV Zaokrouhlený'!H20*(Index!J20/Index!$E20),0)+Doplněk!H20</f>
        <v>0</v>
      </c>
      <c r="I20" s="54">
        <f>IFERROR('MV Zaokrouhlený'!I20*(Index!K20/Index!$E20),0)+Doplněk!I20</f>
        <v>0</v>
      </c>
      <c r="J20" s="54">
        <f>IFERROR('MV Zaokrouhlený'!J20*(Index!L20/Index!$E20),0)+Doplněk!J20</f>
        <v>0</v>
      </c>
      <c r="K20" s="54">
        <f>IFERROR('MV Zaokrouhlený'!K20*(Index!M20/Index!$E20),0)+Doplněk!K20</f>
        <v>0</v>
      </c>
      <c r="L20" s="54">
        <f>IFERROR('MV Zaokrouhlený'!L20*(Index!N20/Index!$E20),0)+Doplněk!L20</f>
        <v>0</v>
      </c>
      <c r="M20" s="54">
        <f>IFERROR('MV Zaokrouhlený'!M20*(Index!O20/Index!$E20),0)+Doplněk!M20</f>
        <v>0</v>
      </c>
      <c r="N20" s="54">
        <f>IFERROR('MV Zaokrouhlený'!N20*(Index!P20/Index!$E20),0)+Doplněk!N20</f>
        <v>0</v>
      </c>
      <c r="O20" s="53">
        <f t="shared" si="0"/>
        <v>0</v>
      </c>
      <c r="P20" s="120">
        <f t="shared" si="1"/>
        <v>0</v>
      </c>
      <c r="Q20" s="22">
        <f>'MV Zaokrouhlený'!Q20</f>
        <v>0</v>
      </c>
      <c r="R20" s="23">
        <f>'MV Zaokrouhlený'!R20</f>
        <v>0</v>
      </c>
      <c r="S20" s="27">
        <f>'MV Zaokrouhlený'!S20</f>
        <v>1</v>
      </c>
    </row>
    <row r="21" spans="1:22" x14ac:dyDescent="0.25">
      <c r="A21" s="6"/>
      <c r="B21" s="7"/>
      <c r="C21" s="7">
        <v>12.2</v>
      </c>
      <c r="D21" s="8" t="s">
        <v>141</v>
      </c>
      <c r="E21" s="54">
        <f>IFERROR('MV Zaokrouhlený'!E21*(Index!G21/Index!$E21),0)+Doplněk!E21</f>
        <v>0</v>
      </c>
      <c r="F21" s="54">
        <f>IFERROR('MV Zaokrouhlený'!F21*(Index!H21/Index!$E21),0)+Doplněk!F21</f>
        <v>0</v>
      </c>
      <c r="G21" s="54">
        <f>IFERROR('MV Zaokrouhlený'!G21*(Index!I21/Index!$E21),0)+Doplněk!G21</f>
        <v>0</v>
      </c>
      <c r="H21" s="54">
        <f>IFERROR('MV Zaokrouhlený'!H21*(Index!J21/Index!$E21),0)+Doplněk!H21</f>
        <v>0</v>
      </c>
      <c r="I21" s="54">
        <f>IFERROR('MV Zaokrouhlený'!I21*(Index!K21/Index!$E21),0)+Doplněk!I21</f>
        <v>0</v>
      </c>
      <c r="J21" s="54">
        <f>IFERROR('MV Zaokrouhlený'!J21*(Index!L21/Index!$E21),0)+Doplněk!J21</f>
        <v>0</v>
      </c>
      <c r="K21" s="54">
        <f>IFERROR('MV Zaokrouhlený'!K21*(Index!M21/Index!$E21),0)+Doplněk!K21</f>
        <v>0</v>
      </c>
      <c r="L21" s="54">
        <f>IFERROR('MV Zaokrouhlený'!L21*(Index!N21/Index!$E21),0)+Doplněk!L21</f>
        <v>0</v>
      </c>
      <c r="M21" s="54">
        <f>IFERROR('MV Zaokrouhlený'!M21*(Index!O21/Index!$E21),0)+Doplněk!M21</f>
        <v>0</v>
      </c>
      <c r="N21" s="54">
        <f>IFERROR('MV Zaokrouhlený'!N21*(Index!P21/Index!$E21),0)+Doplněk!N21</f>
        <v>0</v>
      </c>
      <c r="O21" s="53">
        <f t="shared" si="0"/>
        <v>0</v>
      </c>
      <c r="P21" s="120">
        <f t="shared" si="1"/>
        <v>0</v>
      </c>
      <c r="Q21" s="22">
        <f>'MV Zaokrouhlený'!Q21</f>
        <v>0</v>
      </c>
      <c r="R21" s="23">
        <f>'MV Zaokrouhlený'!R21</f>
        <v>0</v>
      </c>
      <c r="S21" s="27">
        <f>'MV Zaokrouhlený'!S21</f>
        <v>1</v>
      </c>
    </row>
    <row r="22" spans="1:22" x14ac:dyDescent="0.25">
      <c r="A22" s="6">
        <v>13</v>
      </c>
      <c r="B22" s="7" t="s">
        <v>12</v>
      </c>
      <c r="C22" s="141"/>
      <c r="D22" s="8"/>
      <c r="E22" s="54">
        <f>IFERROR('MV Zaokrouhlený'!E22*(Index!G22/Index!$E22),0)+Doplněk!E22</f>
        <v>0</v>
      </c>
      <c r="F22" s="54">
        <f>IFERROR('MV Zaokrouhlený'!F22*(Index!H22/Index!$E22),0)+Doplněk!F22</f>
        <v>0</v>
      </c>
      <c r="G22" s="54">
        <f>IFERROR('MV Zaokrouhlený'!G22*(Index!I22/Index!$E22),0)+Doplněk!G22</f>
        <v>0</v>
      </c>
      <c r="H22" s="54">
        <f>IFERROR('MV Zaokrouhlený'!H22*(Index!J22/Index!$E22),0)+Doplněk!H22</f>
        <v>0</v>
      </c>
      <c r="I22" s="54">
        <f>IFERROR('MV Zaokrouhlený'!I22*(Index!K22/Index!$E22),0)+Doplněk!I22</f>
        <v>0</v>
      </c>
      <c r="J22" s="54">
        <f>IFERROR('MV Zaokrouhlený'!J22*(Index!L22/Index!$E22),0)+Doplněk!J22</f>
        <v>0</v>
      </c>
      <c r="K22" s="54">
        <f>IFERROR('MV Zaokrouhlený'!K22*(Index!M22/Index!$E22),0)+Doplněk!K22</f>
        <v>0</v>
      </c>
      <c r="L22" s="54">
        <f>IFERROR('MV Zaokrouhlený'!L22*(Index!N22/Index!$E22),0)+Doplněk!L22</f>
        <v>0</v>
      </c>
      <c r="M22" s="54">
        <f>IFERROR('MV Zaokrouhlený'!M22*(Index!O22/Index!$E22),0)+Doplněk!M22</f>
        <v>0</v>
      </c>
      <c r="N22" s="54">
        <f>IFERROR('MV Zaokrouhlený'!N22*(Index!P22/Index!$E22),0)+Doplněk!N22</f>
        <v>0</v>
      </c>
      <c r="O22" s="53">
        <f t="shared" si="0"/>
        <v>0</v>
      </c>
      <c r="P22" s="120">
        <f t="shared" si="1"/>
        <v>0</v>
      </c>
      <c r="Q22" s="22">
        <f>'MV Zaokrouhlený'!Q22</f>
        <v>0</v>
      </c>
      <c r="R22" s="23">
        <f>'MV Zaokrouhlený'!R22</f>
        <v>0</v>
      </c>
      <c r="S22" s="27">
        <f>'MV Zaokrouhlený'!S22</f>
        <v>1</v>
      </c>
    </row>
    <row r="23" spans="1:22" x14ac:dyDescent="0.25">
      <c r="A23" s="6">
        <v>14</v>
      </c>
      <c r="B23" s="7" t="s">
        <v>13</v>
      </c>
      <c r="C23" s="7"/>
      <c r="D23" s="8"/>
      <c r="E23" s="54">
        <f>IFERROR('MV Zaokrouhlený'!E23*(Index!G23/Index!$E23),0)+Doplněk!E23</f>
        <v>0</v>
      </c>
      <c r="F23" s="54">
        <f>IFERROR('MV Zaokrouhlený'!F23*(Index!H23/Index!$E23),0)+Doplněk!F23</f>
        <v>0</v>
      </c>
      <c r="G23" s="54">
        <f>IFERROR('MV Zaokrouhlený'!G23*(Index!I23/Index!$E23),0)+Doplněk!G23</f>
        <v>0</v>
      </c>
      <c r="H23" s="54">
        <f>IFERROR('MV Zaokrouhlený'!H23*(Index!J23/Index!$E23),0)+Doplněk!H23</f>
        <v>0</v>
      </c>
      <c r="I23" s="54">
        <f>IFERROR('MV Zaokrouhlený'!I23*(Index!K23/Index!$E23),0)+Doplněk!I23</f>
        <v>0</v>
      </c>
      <c r="J23" s="54">
        <f>IFERROR('MV Zaokrouhlený'!J23*(Index!L23/Index!$E23),0)+Doplněk!J23</f>
        <v>0</v>
      </c>
      <c r="K23" s="54">
        <f>IFERROR('MV Zaokrouhlený'!K23*(Index!M23/Index!$E23),0)+Doplněk!K23</f>
        <v>0</v>
      </c>
      <c r="L23" s="54">
        <f>IFERROR('MV Zaokrouhlený'!L23*(Index!N23/Index!$E23),0)+Doplněk!L23</f>
        <v>0</v>
      </c>
      <c r="M23" s="54">
        <f>IFERROR('MV Zaokrouhlený'!M23*(Index!O23/Index!$E23),0)+Doplněk!M23</f>
        <v>0</v>
      </c>
      <c r="N23" s="54">
        <f>IFERROR('MV Zaokrouhlený'!N23*(Index!P23/Index!$E23),0)+Doplněk!N23</f>
        <v>0</v>
      </c>
      <c r="O23" s="53">
        <f t="shared" si="0"/>
        <v>0</v>
      </c>
      <c r="P23" s="120">
        <f t="shared" si="1"/>
        <v>0</v>
      </c>
      <c r="Q23" s="22">
        <f>'MV Zaokrouhlený'!Q23</f>
        <v>0</v>
      </c>
      <c r="R23" s="23">
        <f>'MV Zaokrouhlený'!R23</f>
        <v>0</v>
      </c>
      <c r="S23" s="27">
        <f>'MV Zaokrouhlený'!S23</f>
        <v>1</v>
      </c>
    </row>
    <row r="24" spans="1:22" x14ac:dyDescent="0.25">
      <c r="A24" s="6">
        <v>15</v>
      </c>
      <c r="B24" s="7" t="s">
        <v>14</v>
      </c>
      <c r="C24" s="7"/>
      <c r="D24" s="8"/>
      <c r="E24" s="54">
        <f>IFERROR('MV Zaokrouhlený'!E24*(Index!G24/Index!$E24),0)+Doplněk!E24</f>
        <v>0</v>
      </c>
      <c r="F24" s="54">
        <f>IFERROR('MV Zaokrouhlený'!F24*(Index!H24/Index!$E24),0)+Doplněk!F24</f>
        <v>0</v>
      </c>
      <c r="G24" s="54">
        <f>IFERROR('MV Zaokrouhlený'!G24*(Index!I24/Index!$E24),0)+Doplněk!G24</f>
        <v>0</v>
      </c>
      <c r="H24" s="54">
        <f>IFERROR('MV Zaokrouhlený'!H24*(Index!J24/Index!$E24),0)+Doplněk!H24</f>
        <v>0</v>
      </c>
      <c r="I24" s="54">
        <f>IFERROR('MV Zaokrouhlený'!I24*(Index!K24/Index!$E24),0)+Doplněk!I24</f>
        <v>0</v>
      </c>
      <c r="J24" s="54">
        <f>IFERROR('MV Zaokrouhlený'!J24*(Index!L24/Index!$E24),0)+Doplněk!J24</f>
        <v>0</v>
      </c>
      <c r="K24" s="54">
        <f>IFERROR('MV Zaokrouhlený'!K24*(Index!M24/Index!$E24),0)+Doplněk!K24</f>
        <v>0</v>
      </c>
      <c r="L24" s="54">
        <f>IFERROR('MV Zaokrouhlený'!L24*(Index!N24/Index!$E24),0)+Doplněk!L24</f>
        <v>0</v>
      </c>
      <c r="M24" s="54">
        <f>IFERROR('MV Zaokrouhlený'!M24*(Index!O24/Index!$E24),0)+Doplněk!M24</f>
        <v>0</v>
      </c>
      <c r="N24" s="54">
        <f>IFERROR('MV Zaokrouhlený'!N24*(Index!P24/Index!$E24),0)+Doplněk!N24</f>
        <v>0</v>
      </c>
      <c r="O24" s="53">
        <f t="shared" si="0"/>
        <v>0</v>
      </c>
      <c r="P24" s="120">
        <f t="shared" si="1"/>
        <v>0</v>
      </c>
      <c r="Q24" s="22">
        <f>'MV Zaokrouhlený'!Q24</f>
        <v>0</v>
      </c>
      <c r="R24" s="23">
        <f>'MV Zaokrouhlený'!R24</f>
        <v>0</v>
      </c>
      <c r="S24" s="27">
        <f>'MV Zaokrouhlený'!S24</f>
        <v>1</v>
      </c>
    </row>
    <row r="25" spans="1:22" x14ac:dyDescent="0.25">
      <c r="A25" s="32">
        <v>22</v>
      </c>
      <c r="B25" s="33" t="s">
        <v>32</v>
      </c>
      <c r="C25" s="7"/>
      <c r="D25" s="8"/>
      <c r="E25" s="54">
        <f>IFERROR('MV Zaokrouhlený'!E25*(Index!G25/Index!$E25),0)+Doplněk!E25</f>
        <v>0</v>
      </c>
      <c r="F25" s="54">
        <f>IFERROR('MV Zaokrouhlený'!F25*(Index!H25/Index!$E25),0)+Doplněk!F25</f>
        <v>0</v>
      </c>
      <c r="G25" s="54">
        <f>IFERROR('MV Zaokrouhlený'!G25*(Index!I25/Index!$E25),0)+Doplněk!G25</f>
        <v>0</v>
      </c>
      <c r="H25" s="54">
        <f>IFERROR('MV Zaokrouhlený'!H25*(Index!J25/Index!$E25),0)+Doplněk!H25</f>
        <v>0</v>
      </c>
      <c r="I25" s="54">
        <f>IFERROR('MV Zaokrouhlený'!I25*(Index!K25/Index!$E25),0)+Doplněk!I25</f>
        <v>0</v>
      </c>
      <c r="J25" s="54">
        <f>IFERROR('MV Zaokrouhlený'!J25*(Index!L25/Index!$E25),0)+Doplněk!J25</f>
        <v>0</v>
      </c>
      <c r="K25" s="54">
        <f>IFERROR('MV Zaokrouhlený'!K25*(Index!M25/Index!$E25),0)+Doplněk!K25</f>
        <v>0</v>
      </c>
      <c r="L25" s="54">
        <f>IFERROR('MV Zaokrouhlený'!L25*(Index!N25/Index!$E25),0)+Doplněk!L25</f>
        <v>0</v>
      </c>
      <c r="M25" s="54">
        <f>IFERROR('MV Zaokrouhlený'!M25*(Index!O25/Index!$E25),0)+Doplněk!M25</f>
        <v>0</v>
      </c>
      <c r="N25" s="54">
        <f>IFERROR('MV Zaokrouhlený'!N25*(Index!P25/Index!$E25),0)+Doplněk!N25</f>
        <v>0</v>
      </c>
      <c r="O25" s="53">
        <f t="shared" si="0"/>
        <v>0</v>
      </c>
      <c r="P25" s="120">
        <f t="shared" si="1"/>
        <v>0</v>
      </c>
      <c r="Q25" s="22">
        <f>'MV Zaokrouhlený'!Q25</f>
        <v>0</v>
      </c>
      <c r="R25" s="23">
        <f>'MV Zaokrouhlený'!R25</f>
        <v>0</v>
      </c>
      <c r="S25" s="27">
        <f>'MV Zaokrouhlený'!S25</f>
        <v>1</v>
      </c>
    </row>
    <row r="26" spans="1:22" s="1" customFormat="1" ht="15.75" thickBot="1" x14ac:dyDescent="0.3">
      <c r="A26" s="9">
        <v>23</v>
      </c>
      <c r="B26" s="10" t="s">
        <v>74</v>
      </c>
      <c r="C26" s="10"/>
      <c r="D26" s="177" t="s">
        <v>148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29">
        <f>SUMPRODUCT($O$3:$O$25,S3:S25)</f>
        <v>0</v>
      </c>
    </row>
    <row r="27" spans="1:22" x14ac:dyDescent="0.25">
      <c r="A27" s="32">
        <v>26</v>
      </c>
      <c r="B27" s="33" t="s">
        <v>29</v>
      </c>
      <c r="C27" s="33"/>
      <c r="D27" s="178" t="s">
        <v>275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77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22" s="1" customFormat="1" ht="15.75" thickBot="1" x14ac:dyDescent="0.3">
      <c r="A28" s="9">
        <v>27</v>
      </c>
      <c r="B28" s="10" t="s">
        <v>75</v>
      </c>
      <c r="C28" s="10"/>
      <c r="D28" s="177" t="s">
        <v>149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78" t="s">
        <v>18</v>
      </c>
      <c r="Q28" s="35">
        <f>IFERROR(Q26/Q27,0)</f>
        <v>0</v>
      </c>
      <c r="R28" s="3">
        <f t="shared" ref="R28:S28" si="5">IFERROR(R26/R27,0)</f>
        <v>0</v>
      </c>
      <c r="S28" s="36">
        <f t="shared" si="5"/>
        <v>0</v>
      </c>
      <c r="V28"/>
    </row>
    <row r="29" spans="1:22" ht="15" customHeight="1" thickBot="1" x14ac:dyDescent="0.3">
      <c r="A29" s="97"/>
      <c r="B29" s="98" t="s">
        <v>76</v>
      </c>
      <c r="C29" s="99"/>
      <c r="D29" s="180" t="s">
        <v>150</v>
      </c>
      <c r="E29" s="100">
        <f t="shared" ref="E29:N29" si="6">IFERROR(SUMPRODUCT(E3:E25,$Q$3:$Q$25)/E27,0)</f>
        <v>0</v>
      </c>
      <c r="F29" s="100">
        <f t="shared" si="6"/>
        <v>0</v>
      </c>
      <c r="G29" s="100">
        <f t="shared" si="6"/>
        <v>0</v>
      </c>
      <c r="H29" s="100">
        <f t="shared" si="6"/>
        <v>0</v>
      </c>
      <c r="I29" s="100">
        <f t="shared" si="6"/>
        <v>0</v>
      </c>
      <c r="J29" s="100">
        <f t="shared" si="6"/>
        <v>0</v>
      </c>
      <c r="K29" s="100">
        <f t="shared" si="6"/>
        <v>0</v>
      </c>
      <c r="L29" s="100">
        <f t="shared" si="6"/>
        <v>0</v>
      </c>
      <c r="M29" s="100">
        <f t="shared" si="6"/>
        <v>0</v>
      </c>
      <c r="N29" s="100">
        <f t="shared" si="6"/>
        <v>0</v>
      </c>
      <c r="O29" s="281">
        <f>Q28</f>
        <v>0</v>
      </c>
      <c r="P29" s="282" t="s">
        <v>18</v>
      </c>
    </row>
    <row r="30" spans="1:22" ht="15" hidden="1" customHeight="1" thickBot="1" x14ac:dyDescent="0.3">
      <c r="A30" s="92"/>
      <c r="B30" s="73" t="s">
        <v>33</v>
      </c>
      <c r="C30" s="93"/>
      <c r="D30" s="74"/>
      <c r="E30" s="95">
        <f>E28-E29</f>
        <v>0</v>
      </c>
      <c r="F30" s="95"/>
      <c r="G30" s="95"/>
      <c r="H30" s="95"/>
      <c r="I30" s="95"/>
      <c r="J30" s="95"/>
      <c r="K30" s="95"/>
      <c r="L30" s="95"/>
      <c r="M30" s="95"/>
      <c r="N30" s="95"/>
      <c r="O30" s="94" t="s">
        <v>18</v>
      </c>
      <c r="P30" s="96">
        <f>AVERAGE(E30:N30)</f>
        <v>0</v>
      </c>
    </row>
    <row r="32" spans="1:22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5:14" hidden="1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5:14" hidden="1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If8yjXWPxH71aDTjFxbD7X0ErGpBxQn70KgXZyh3m7H93LcNaEXTPRHc9c9D5S/xY3vITcuOa6vEzijENXijvQ==" saltValue="BveuSa7QazhAfV4Mxdxf/Q==" spinCount="100000" sheet="1" objects="1" scenarios="1"/>
  <mergeCells count="1">
    <mergeCell ref="Q1:S1"/>
  </mergeCells>
  <conditionalFormatting sqref="S3:S25">
    <cfRule type="cellIs" dxfId="24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1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D27" sqref="D27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x14ac:dyDescent="0.25">
      <c r="A1" s="45" t="s">
        <v>125</v>
      </c>
      <c r="B1" s="46"/>
      <c r="C1" s="46"/>
      <c r="D1" s="47"/>
      <c r="E1" s="272" t="s">
        <v>50</v>
      </c>
      <c r="F1" s="272"/>
      <c r="G1" s="272"/>
      <c r="H1" s="272"/>
      <c r="I1" s="272"/>
      <c r="J1" s="272"/>
      <c r="K1" s="272"/>
      <c r="L1" s="272"/>
      <c r="M1" s="272"/>
      <c r="N1" s="272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2">
        <f>'Model aktualizovaný (MA)'!E3*'Model aktualizovaný (MA)'!$Q3</f>
        <v>0</v>
      </c>
      <c r="F3" s="112">
        <f>'Model aktualizovaný (MA)'!F3*'Model aktualizovaný (MA)'!$Q3</f>
        <v>0</v>
      </c>
      <c r="G3" s="112">
        <f>'Model aktualizovaný (MA)'!G3*'Model aktualizovaný (MA)'!$Q3</f>
        <v>0</v>
      </c>
      <c r="H3" s="112">
        <f>'Model aktualizovaný (MA)'!H3*'Model aktualizovaný (MA)'!$Q3</f>
        <v>0</v>
      </c>
      <c r="I3" s="112">
        <f>'Model aktualizovaný (MA)'!I3*'Model aktualizovaný (MA)'!$Q3</f>
        <v>0</v>
      </c>
      <c r="J3" s="112">
        <f>'Model aktualizovaný (MA)'!J3*'Model aktualizovaný (MA)'!$Q3</f>
        <v>0</v>
      </c>
      <c r="K3" s="112">
        <f>'Model aktualizovaný (MA)'!K3*'Model aktualizovaný (MA)'!$Q3</f>
        <v>0</v>
      </c>
      <c r="L3" s="112">
        <f>'Model aktualizovaný (MA)'!L3*'Model aktualizovaný (MA)'!$Q3</f>
        <v>0</v>
      </c>
      <c r="M3" s="112">
        <f>'Model aktualizovaný (MA)'!M3*'Model aktualizovaný (MA)'!$Q3</f>
        <v>0</v>
      </c>
      <c r="N3" s="112">
        <f>'Model aktualizovaný (MA)'!N3*'Model aktualizovaný (MA)'!$Q3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25">
      <c r="A4" s="6"/>
      <c r="B4" s="7"/>
      <c r="C4" s="141">
        <v>1.2</v>
      </c>
      <c r="D4" s="29" t="s">
        <v>19</v>
      </c>
      <c r="E4" s="54">
        <f>'Model aktualizovaný (MA)'!E4*'Model aktualizovaný (MA)'!$Q4</f>
        <v>0</v>
      </c>
      <c r="F4" s="54">
        <f>'Model aktualizovaný (MA)'!F4*'Model aktualizovaný (MA)'!$Q4</f>
        <v>0</v>
      </c>
      <c r="G4" s="54">
        <f>'Model aktualizovaný (MA)'!G4*'Model aktualizovaný (MA)'!$Q4</f>
        <v>0</v>
      </c>
      <c r="H4" s="54">
        <f>'Model aktualizovaný (MA)'!H4*'Model aktualizovaný (MA)'!$Q4</f>
        <v>0</v>
      </c>
      <c r="I4" s="54">
        <f>'Model aktualizovaný (MA)'!I4*'Model aktualizovaný (MA)'!$Q4</f>
        <v>0</v>
      </c>
      <c r="J4" s="54">
        <f>'Model aktualizovaný (MA)'!J4*'Model aktualizovaný (MA)'!$Q4</f>
        <v>0</v>
      </c>
      <c r="K4" s="54">
        <f>'Model aktualizovaný (MA)'!K4*'Model aktualizovaný (MA)'!$Q4</f>
        <v>0</v>
      </c>
      <c r="L4" s="54">
        <f>'Model aktualizovaný (MA)'!L4*'Model aktualizovaný (MA)'!$Q4</f>
        <v>0</v>
      </c>
      <c r="M4" s="54">
        <f>'Model aktualizovaný (MA)'!M4*'Model aktualizovaný (MA)'!$Q4</f>
        <v>0</v>
      </c>
      <c r="N4" s="54">
        <f>'Model aktualizovaný (MA)'!N4*'Model aktualizovaný (MA)'!$Q4</f>
        <v>0</v>
      </c>
      <c r="O4" s="53">
        <f t="shared" si="0"/>
        <v>0</v>
      </c>
      <c r="P4" s="128">
        <f t="shared" si="1"/>
        <v>0</v>
      </c>
    </row>
    <row r="5" spans="1:16" x14ac:dyDescent="0.25">
      <c r="A5" s="6">
        <v>2</v>
      </c>
      <c r="B5" s="7" t="s">
        <v>1</v>
      </c>
      <c r="C5" s="141"/>
      <c r="D5" s="29"/>
      <c r="E5" s="54">
        <f>'Model aktualizovaný (MA)'!E5*'Model aktualizovaný (MA)'!$Q5</f>
        <v>0</v>
      </c>
      <c r="F5" s="54">
        <f>'Model aktualizovaný (MA)'!F5*'Model aktualizovaný (MA)'!$Q5</f>
        <v>0</v>
      </c>
      <c r="G5" s="54">
        <f>'Model aktualizovaný (MA)'!G5*'Model aktualizovaný (MA)'!$Q5</f>
        <v>0</v>
      </c>
      <c r="H5" s="54">
        <f>'Model aktualizovaný (MA)'!H5*'Model aktualizovaný (MA)'!$Q5</f>
        <v>0</v>
      </c>
      <c r="I5" s="54">
        <f>'Model aktualizovaný (MA)'!I5*'Model aktualizovaný (MA)'!$Q5</f>
        <v>0</v>
      </c>
      <c r="J5" s="54">
        <f>'Model aktualizovaný (MA)'!J5*'Model aktualizovaný (MA)'!$Q5</f>
        <v>0</v>
      </c>
      <c r="K5" s="54">
        <f>'Model aktualizovaný (MA)'!K5*'Model aktualizovaný (MA)'!$Q5</f>
        <v>0</v>
      </c>
      <c r="L5" s="54">
        <f>'Model aktualizovaný (MA)'!L5*'Model aktualizovaný (MA)'!$Q5</f>
        <v>0</v>
      </c>
      <c r="M5" s="54">
        <f>'Model aktualizovaný (MA)'!M5*'Model aktualizovaný (MA)'!$Q5</f>
        <v>0</v>
      </c>
      <c r="N5" s="54">
        <f>'Model aktualizovaný (MA)'!N5*'Model aktualizovaný (MA)'!$Q5</f>
        <v>0</v>
      </c>
      <c r="O5" s="53">
        <f t="shared" si="0"/>
        <v>0</v>
      </c>
      <c r="P5" s="128">
        <f t="shared" si="1"/>
        <v>0</v>
      </c>
    </row>
    <row r="6" spans="1:16" x14ac:dyDescent="0.25">
      <c r="A6" s="6">
        <v>3</v>
      </c>
      <c r="B6" s="7" t="s">
        <v>2</v>
      </c>
      <c r="C6" s="141"/>
      <c r="D6" s="29"/>
      <c r="E6" s="54">
        <f>'Model aktualizovaný (MA)'!E6*'Model aktualizovaný (MA)'!$Q6</f>
        <v>0</v>
      </c>
      <c r="F6" s="54">
        <f>'Model aktualizovaný (MA)'!F6*'Model aktualizovaný (MA)'!$Q6</f>
        <v>0</v>
      </c>
      <c r="G6" s="54">
        <f>'Model aktualizovaný (MA)'!G6*'Model aktualizovaný (MA)'!$Q6</f>
        <v>0</v>
      </c>
      <c r="H6" s="54">
        <f>'Model aktualizovaný (MA)'!H6*'Model aktualizovaný (MA)'!$Q6</f>
        <v>0</v>
      </c>
      <c r="I6" s="54">
        <f>'Model aktualizovaný (MA)'!I6*'Model aktualizovaný (MA)'!$Q6</f>
        <v>0</v>
      </c>
      <c r="J6" s="54">
        <f>'Model aktualizovaný (MA)'!J6*'Model aktualizovaný (MA)'!$Q6</f>
        <v>0</v>
      </c>
      <c r="K6" s="54">
        <f>'Model aktualizovaný (MA)'!K6*'Model aktualizovaný (MA)'!$Q6</f>
        <v>0</v>
      </c>
      <c r="L6" s="54">
        <f>'Model aktualizovaný (MA)'!L6*'Model aktualizovaný (MA)'!$Q6</f>
        <v>0</v>
      </c>
      <c r="M6" s="54">
        <f>'Model aktualizovaný (MA)'!M6*'Model aktualizovaný (MA)'!$Q6</f>
        <v>0</v>
      </c>
      <c r="N6" s="54">
        <f>'Model aktualizovaný (MA)'!N6*'Model aktualizovaný (MA)'!$Q6</f>
        <v>0</v>
      </c>
      <c r="O6" s="53">
        <f t="shared" si="0"/>
        <v>0</v>
      </c>
      <c r="P6" s="128">
        <f t="shared" si="1"/>
        <v>0</v>
      </c>
    </row>
    <row r="7" spans="1:16" x14ac:dyDescent="0.25">
      <c r="A7" s="6">
        <v>4</v>
      </c>
      <c r="B7" s="7" t="s">
        <v>3</v>
      </c>
      <c r="C7" s="141"/>
      <c r="D7" s="29"/>
      <c r="E7" s="54">
        <f>'Model aktualizovaný (MA)'!E7*'Model aktualizovaný (MA)'!$Q7</f>
        <v>0</v>
      </c>
      <c r="F7" s="54">
        <f>'Model aktualizovaný (MA)'!F7*'Model aktualizovaný (MA)'!$Q7</f>
        <v>0</v>
      </c>
      <c r="G7" s="54">
        <f>'Model aktualizovaný (MA)'!G7*'Model aktualizovaný (MA)'!$Q7</f>
        <v>0</v>
      </c>
      <c r="H7" s="54">
        <f>'Model aktualizovaný (MA)'!H7*'Model aktualizovaný (MA)'!$Q7</f>
        <v>0</v>
      </c>
      <c r="I7" s="54">
        <f>'Model aktualizovaný (MA)'!I7*'Model aktualizovaný (MA)'!$Q7</f>
        <v>0</v>
      </c>
      <c r="J7" s="54">
        <f>'Model aktualizovaný (MA)'!J7*'Model aktualizovaný (MA)'!$Q7</f>
        <v>0</v>
      </c>
      <c r="K7" s="54">
        <f>'Model aktualizovaný (MA)'!K7*'Model aktualizovaný (MA)'!$Q7</f>
        <v>0</v>
      </c>
      <c r="L7" s="54">
        <f>'Model aktualizovaný (MA)'!L7*'Model aktualizovaný (MA)'!$Q7</f>
        <v>0</v>
      </c>
      <c r="M7" s="54">
        <f>'Model aktualizovaný (MA)'!M7*'Model aktualizovaný (MA)'!$Q7</f>
        <v>0</v>
      </c>
      <c r="N7" s="54">
        <f>'Model aktualizovaný (MA)'!N7*'Model aktualizovaný (MA)'!$Q7</f>
        <v>0</v>
      </c>
      <c r="O7" s="53">
        <f t="shared" si="0"/>
        <v>0</v>
      </c>
      <c r="P7" s="128">
        <f t="shared" si="1"/>
        <v>0</v>
      </c>
    </row>
    <row r="8" spans="1:16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54">
        <f>'Model aktualizovaný (MA)'!E8*'Model aktualizovaný (MA)'!$Q8</f>
        <v>0</v>
      </c>
      <c r="F8" s="54">
        <f>'Model aktualizovaný (MA)'!F8*'Model aktualizovaný (MA)'!$Q8</f>
        <v>0</v>
      </c>
      <c r="G8" s="54">
        <f>'Model aktualizovaný (MA)'!G8*'Model aktualizovaný (MA)'!$Q8</f>
        <v>0</v>
      </c>
      <c r="H8" s="54">
        <f>'Model aktualizovaný (MA)'!H8*'Model aktualizovaný (MA)'!$Q8</f>
        <v>0</v>
      </c>
      <c r="I8" s="54">
        <f>'Model aktualizovaný (MA)'!I8*'Model aktualizovaný (MA)'!$Q8</f>
        <v>0</v>
      </c>
      <c r="J8" s="54">
        <f>'Model aktualizovaný (MA)'!J8*'Model aktualizovaný (MA)'!$Q8</f>
        <v>0</v>
      </c>
      <c r="K8" s="54">
        <f>'Model aktualizovaný (MA)'!K8*'Model aktualizovaný (MA)'!$Q8</f>
        <v>0</v>
      </c>
      <c r="L8" s="54">
        <f>'Model aktualizovaný (MA)'!L8*'Model aktualizovaný (MA)'!$Q8</f>
        <v>0</v>
      </c>
      <c r="M8" s="54">
        <f>'Model aktualizovaný (MA)'!M8*'Model aktualizovaný (MA)'!$Q8</f>
        <v>0</v>
      </c>
      <c r="N8" s="54">
        <f>'Model aktualizovaný (MA)'!N8*'Model aktualizovaný (MA)'!$Q8</f>
        <v>0</v>
      </c>
      <c r="O8" s="53">
        <f t="shared" si="0"/>
        <v>0</v>
      </c>
      <c r="P8" s="128">
        <f t="shared" si="1"/>
        <v>0</v>
      </c>
    </row>
    <row r="9" spans="1:16" x14ac:dyDescent="0.25">
      <c r="A9" s="6"/>
      <c r="B9" s="7"/>
      <c r="C9" s="141">
        <v>5.2</v>
      </c>
      <c r="D9" s="30" t="s">
        <v>221</v>
      </c>
      <c r="E9" s="54">
        <f>'Model aktualizovaný (MA)'!E9*'Model aktualizovaný (MA)'!$Q9</f>
        <v>0</v>
      </c>
      <c r="F9" s="54">
        <f>'Model aktualizovaný (MA)'!F9*'Model aktualizovaný (MA)'!$Q9</f>
        <v>0</v>
      </c>
      <c r="G9" s="54">
        <f>'Model aktualizovaný (MA)'!G9*'Model aktualizovaný (MA)'!$Q9</f>
        <v>0</v>
      </c>
      <c r="H9" s="54">
        <f>'Model aktualizovaný (MA)'!H9*'Model aktualizovaný (MA)'!$Q9</f>
        <v>0</v>
      </c>
      <c r="I9" s="54">
        <f>'Model aktualizovaný (MA)'!I9*'Model aktualizovaný (MA)'!$Q9</f>
        <v>0</v>
      </c>
      <c r="J9" s="54">
        <f>'Model aktualizovaný (MA)'!J9*'Model aktualizovaný (MA)'!$Q9</f>
        <v>0</v>
      </c>
      <c r="K9" s="54">
        <f>'Model aktualizovaný (MA)'!K9*'Model aktualizovaný (MA)'!$Q9</f>
        <v>0</v>
      </c>
      <c r="L9" s="54">
        <f>'Model aktualizovaný (MA)'!L9*'Model aktualizovaný (MA)'!$Q9</f>
        <v>0</v>
      </c>
      <c r="M9" s="54">
        <f>'Model aktualizovaný (MA)'!M9*'Model aktualizovaný (MA)'!$Q9</f>
        <v>0</v>
      </c>
      <c r="N9" s="54">
        <f>'Model aktualizovaný (MA)'!N9*'Model aktualizovaný (MA)'!$Q9</f>
        <v>0</v>
      </c>
      <c r="O9" s="53">
        <f t="shared" si="0"/>
        <v>0</v>
      </c>
      <c r="P9" s="128">
        <f t="shared" si="1"/>
        <v>0</v>
      </c>
    </row>
    <row r="10" spans="1:16" x14ac:dyDescent="0.25">
      <c r="A10" s="6">
        <v>6</v>
      </c>
      <c r="B10" s="7" t="s">
        <v>5</v>
      </c>
      <c r="C10" s="141"/>
      <c r="D10" s="29"/>
      <c r="E10" s="54">
        <f>'Model aktualizovaný (MA)'!E10*'Model aktualizovaný (MA)'!$Q10</f>
        <v>0</v>
      </c>
      <c r="F10" s="54">
        <f>'Model aktualizovaný (MA)'!F10*'Model aktualizovaný (MA)'!$Q10</f>
        <v>0</v>
      </c>
      <c r="G10" s="54">
        <f>'Model aktualizovaný (MA)'!G10*'Model aktualizovaný (MA)'!$Q10</f>
        <v>0</v>
      </c>
      <c r="H10" s="54">
        <f>'Model aktualizovaný (MA)'!H10*'Model aktualizovaný (MA)'!$Q10</f>
        <v>0</v>
      </c>
      <c r="I10" s="54">
        <f>'Model aktualizovaný (MA)'!I10*'Model aktualizovaný (MA)'!$Q10</f>
        <v>0</v>
      </c>
      <c r="J10" s="54">
        <f>'Model aktualizovaný (MA)'!J10*'Model aktualizovaný (MA)'!$Q10</f>
        <v>0</v>
      </c>
      <c r="K10" s="54">
        <f>'Model aktualizovaný (MA)'!K10*'Model aktualizovaný (MA)'!$Q10</f>
        <v>0</v>
      </c>
      <c r="L10" s="54">
        <f>'Model aktualizovaný (MA)'!L10*'Model aktualizovaný (MA)'!$Q10</f>
        <v>0</v>
      </c>
      <c r="M10" s="54">
        <f>'Model aktualizovaný (MA)'!M10*'Model aktualizovaný (MA)'!$Q10</f>
        <v>0</v>
      </c>
      <c r="N10" s="54">
        <f>'Model aktualizovaný (MA)'!N10*'Model aktualizovaný (MA)'!$Q10</f>
        <v>0</v>
      </c>
      <c r="O10" s="53">
        <f t="shared" si="0"/>
        <v>0</v>
      </c>
      <c r="P10" s="128">
        <f t="shared" si="1"/>
        <v>0</v>
      </c>
    </row>
    <row r="11" spans="1:16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'Model aktualizovaný (MA)'!E11*'Model aktualizovaný (MA)'!$Q11</f>
        <v>0</v>
      </c>
      <c r="F11" s="54">
        <f>'Model aktualizovaný (MA)'!F11*'Model aktualizovaný (MA)'!$Q11</f>
        <v>0</v>
      </c>
      <c r="G11" s="54">
        <f>'Model aktualizovaný (MA)'!G11*'Model aktualizovaný (MA)'!$Q11</f>
        <v>0</v>
      </c>
      <c r="H11" s="54">
        <f>'Model aktualizovaný (MA)'!H11*'Model aktualizovaný (MA)'!$Q11</f>
        <v>0</v>
      </c>
      <c r="I11" s="54">
        <f>'Model aktualizovaný (MA)'!I11*'Model aktualizovaný (MA)'!$Q11</f>
        <v>0</v>
      </c>
      <c r="J11" s="54">
        <f>'Model aktualizovaný (MA)'!J11*'Model aktualizovaný (MA)'!$Q11</f>
        <v>0</v>
      </c>
      <c r="K11" s="54">
        <f>'Model aktualizovaný (MA)'!K11*'Model aktualizovaný (MA)'!$Q11</f>
        <v>0</v>
      </c>
      <c r="L11" s="54">
        <f>'Model aktualizovaný (MA)'!L11*'Model aktualizovaný (MA)'!$Q11</f>
        <v>0</v>
      </c>
      <c r="M11" s="54">
        <f>'Model aktualizovaný (MA)'!M11*'Model aktualizovaný (MA)'!$Q11</f>
        <v>0</v>
      </c>
      <c r="N11" s="54">
        <f>'Model aktualizovaný (MA)'!N11*'Model aktualizovaný (MA)'!$Q11</f>
        <v>0</v>
      </c>
      <c r="O11" s="53">
        <f t="shared" si="0"/>
        <v>0</v>
      </c>
      <c r="P11" s="128">
        <f t="shared" si="1"/>
        <v>0</v>
      </c>
    </row>
    <row r="12" spans="1:16" x14ac:dyDescent="0.25">
      <c r="A12" s="6"/>
      <c r="B12" s="7"/>
      <c r="C12" s="141" t="s">
        <v>212</v>
      </c>
      <c r="D12" s="29" t="s">
        <v>213</v>
      </c>
      <c r="E12" s="54">
        <f>'Model aktualizovaný (MA)'!E12*'Model aktualizovaný (MA)'!$Q12</f>
        <v>0</v>
      </c>
      <c r="F12" s="54">
        <f>'Model aktualizovaný (MA)'!F12*'Model aktualizovaný (MA)'!$Q12</f>
        <v>0</v>
      </c>
      <c r="G12" s="54">
        <f>'Model aktualizovaný (MA)'!G12*'Model aktualizovaný (MA)'!$Q12</f>
        <v>0</v>
      </c>
      <c r="H12" s="54">
        <f>'Model aktualizovaný (MA)'!H12*'Model aktualizovaný (MA)'!$Q12</f>
        <v>0</v>
      </c>
      <c r="I12" s="54">
        <f>'Model aktualizovaný (MA)'!I12*'Model aktualizovaný (MA)'!$Q12</f>
        <v>0</v>
      </c>
      <c r="J12" s="54">
        <f>'Model aktualizovaný (MA)'!J12*'Model aktualizovaný (MA)'!$Q12</f>
        <v>0</v>
      </c>
      <c r="K12" s="54">
        <f>'Model aktualizovaný (MA)'!K12*'Model aktualizovaný (MA)'!$Q12</f>
        <v>0</v>
      </c>
      <c r="L12" s="54">
        <f>'Model aktualizovaný (MA)'!L12*'Model aktualizovaný (MA)'!$Q12</f>
        <v>0</v>
      </c>
      <c r="M12" s="54">
        <f>'Model aktualizovaný (MA)'!M12*'Model aktualizovaný (MA)'!$Q12</f>
        <v>0</v>
      </c>
      <c r="N12" s="54">
        <f>'Model aktualizovaný (MA)'!N12*'Model aktualizovaný (MA)'!$Q12</f>
        <v>0</v>
      </c>
      <c r="O12" s="53">
        <f t="shared" si="0"/>
        <v>0</v>
      </c>
      <c r="P12" s="128">
        <f t="shared" si="1"/>
        <v>0</v>
      </c>
    </row>
    <row r="13" spans="1:16" x14ac:dyDescent="0.25">
      <c r="A13" s="6"/>
      <c r="B13" s="7"/>
      <c r="C13" s="141" t="s">
        <v>214</v>
      </c>
      <c r="D13" s="29" t="s">
        <v>21</v>
      </c>
      <c r="E13" s="54">
        <f>'Model aktualizovaný (MA)'!E13*'Model aktualizovaný (MA)'!$Q13</f>
        <v>0</v>
      </c>
      <c r="F13" s="54">
        <f>'Model aktualizovaný (MA)'!F13*'Model aktualizovaný (MA)'!$Q13</f>
        <v>0</v>
      </c>
      <c r="G13" s="54">
        <f>'Model aktualizovaný (MA)'!G13*'Model aktualizovaný (MA)'!$Q13</f>
        <v>0</v>
      </c>
      <c r="H13" s="54">
        <f>'Model aktualizovaný (MA)'!H13*'Model aktualizovaný (MA)'!$Q13</f>
        <v>0</v>
      </c>
      <c r="I13" s="54">
        <f>'Model aktualizovaný (MA)'!I13*'Model aktualizovaný (MA)'!$Q13</f>
        <v>0</v>
      </c>
      <c r="J13" s="54">
        <f>'Model aktualizovaný (MA)'!J13*'Model aktualizovaný (MA)'!$Q13</f>
        <v>0</v>
      </c>
      <c r="K13" s="54">
        <f>'Model aktualizovaný (MA)'!K13*'Model aktualizovaný (MA)'!$Q13</f>
        <v>0</v>
      </c>
      <c r="L13" s="54">
        <f>'Model aktualizovaný (MA)'!L13*'Model aktualizovaný (MA)'!$Q13</f>
        <v>0</v>
      </c>
      <c r="M13" s="54">
        <f>'Model aktualizovaný (MA)'!M13*'Model aktualizovaný (MA)'!$Q13</f>
        <v>0</v>
      </c>
      <c r="N13" s="54">
        <f>'Model aktualizovaný (MA)'!N13*'Model aktualizovaný (MA)'!$Q13</f>
        <v>0</v>
      </c>
      <c r="O13" s="53">
        <f t="shared" si="0"/>
        <v>0</v>
      </c>
      <c r="P13" s="128">
        <f t="shared" si="1"/>
        <v>0</v>
      </c>
    </row>
    <row r="14" spans="1:16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'Model aktualizovaný (MA)'!E14*'Model aktualizovaný (MA)'!$Q14</f>
        <v>0</v>
      </c>
      <c r="F14" s="54">
        <f>'Model aktualizovaný (MA)'!F14*'Model aktualizovaný (MA)'!$Q14</f>
        <v>0</v>
      </c>
      <c r="G14" s="54">
        <f>'Model aktualizovaný (MA)'!G14*'Model aktualizovaný (MA)'!$Q14</f>
        <v>0</v>
      </c>
      <c r="H14" s="54">
        <f>'Model aktualizovaný (MA)'!H14*'Model aktualizovaný (MA)'!$Q14</f>
        <v>0</v>
      </c>
      <c r="I14" s="54">
        <f>'Model aktualizovaný (MA)'!I14*'Model aktualizovaný (MA)'!$Q14</f>
        <v>0</v>
      </c>
      <c r="J14" s="54">
        <f>'Model aktualizovaný (MA)'!J14*'Model aktualizovaný (MA)'!$Q14</f>
        <v>0</v>
      </c>
      <c r="K14" s="54">
        <f>'Model aktualizovaný (MA)'!K14*'Model aktualizovaný (MA)'!$Q14</f>
        <v>0</v>
      </c>
      <c r="L14" s="54">
        <f>'Model aktualizovaný (MA)'!L14*'Model aktualizovaný (MA)'!$Q14</f>
        <v>0</v>
      </c>
      <c r="M14" s="54">
        <f>'Model aktualizovaný (MA)'!M14*'Model aktualizovaný (MA)'!$Q14</f>
        <v>0</v>
      </c>
      <c r="N14" s="54">
        <f>'Model aktualizovaný (MA)'!N14*'Model aktualizovaný (MA)'!$Q14</f>
        <v>0</v>
      </c>
      <c r="O14" s="53">
        <f t="shared" si="0"/>
        <v>0</v>
      </c>
      <c r="P14" s="128">
        <f t="shared" si="1"/>
        <v>0</v>
      </c>
    </row>
    <row r="15" spans="1:16" x14ac:dyDescent="0.25">
      <c r="A15" s="6"/>
      <c r="B15" s="7"/>
      <c r="C15" s="141" t="s">
        <v>215</v>
      </c>
      <c r="D15" s="29" t="s">
        <v>213</v>
      </c>
      <c r="E15" s="54">
        <f>'Model aktualizovaný (MA)'!E15*'Model aktualizovaný (MA)'!$Q15</f>
        <v>0</v>
      </c>
      <c r="F15" s="54">
        <f>'Model aktualizovaný (MA)'!F15*'Model aktualizovaný (MA)'!$Q15</f>
        <v>0</v>
      </c>
      <c r="G15" s="54">
        <f>'Model aktualizovaný (MA)'!G15*'Model aktualizovaný (MA)'!$Q15</f>
        <v>0</v>
      </c>
      <c r="H15" s="54">
        <f>'Model aktualizovaný (MA)'!H15*'Model aktualizovaný (MA)'!$Q15</f>
        <v>0</v>
      </c>
      <c r="I15" s="54">
        <f>'Model aktualizovaný (MA)'!I15*'Model aktualizovaný (MA)'!$Q15</f>
        <v>0</v>
      </c>
      <c r="J15" s="54">
        <f>'Model aktualizovaný (MA)'!J15*'Model aktualizovaný (MA)'!$Q15</f>
        <v>0</v>
      </c>
      <c r="K15" s="54">
        <f>'Model aktualizovaný (MA)'!K15*'Model aktualizovaný (MA)'!$Q15</f>
        <v>0</v>
      </c>
      <c r="L15" s="54">
        <f>'Model aktualizovaný (MA)'!L15*'Model aktualizovaný (MA)'!$Q15</f>
        <v>0</v>
      </c>
      <c r="M15" s="54">
        <f>'Model aktualizovaný (MA)'!M15*'Model aktualizovaný (MA)'!$Q15</f>
        <v>0</v>
      </c>
      <c r="N15" s="54">
        <f>'Model aktualizovaný (MA)'!N15*'Model aktualizovaný (MA)'!$Q15</f>
        <v>0</v>
      </c>
      <c r="O15" s="53">
        <f t="shared" si="0"/>
        <v>0</v>
      </c>
      <c r="P15" s="128">
        <f t="shared" si="1"/>
        <v>0</v>
      </c>
    </row>
    <row r="16" spans="1:16" x14ac:dyDescent="0.25">
      <c r="A16" s="6"/>
      <c r="B16" s="7"/>
      <c r="C16" s="141" t="s">
        <v>216</v>
      </c>
      <c r="D16" s="29" t="s">
        <v>21</v>
      </c>
      <c r="E16" s="54">
        <f>'Model aktualizovaný (MA)'!E16*'Model aktualizovaný (MA)'!$Q16</f>
        <v>0</v>
      </c>
      <c r="F16" s="54">
        <f>'Model aktualizovaný (MA)'!F16*'Model aktualizovaný (MA)'!$Q16</f>
        <v>0</v>
      </c>
      <c r="G16" s="54">
        <f>'Model aktualizovaný (MA)'!G16*'Model aktualizovaný (MA)'!$Q16</f>
        <v>0</v>
      </c>
      <c r="H16" s="54">
        <f>'Model aktualizovaný (MA)'!H16*'Model aktualizovaný (MA)'!$Q16</f>
        <v>0</v>
      </c>
      <c r="I16" s="54">
        <f>'Model aktualizovaný (MA)'!I16*'Model aktualizovaný (MA)'!$Q16</f>
        <v>0</v>
      </c>
      <c r="J16" s="54">
        <f>'Model aktualizovaný (MA)'!J16*'Model aktualizovaný (MA)'!$Q16</f>
        <v>0</v>
      </c>
      <c r="K16" s="54">
        <f>'Model aktualizovaný (MA)'!K16*'Model aktualizovaný (MA)'!$Q16</f>
        <v>0</v>
      </c>
      <c r="L16" s="54">
        <f>'Model aktualizovaný (MA)'!L16*'Model aktualizovaný (MA)'!$Q16</f>
        <v>0</v>
      </c>
      <c r="M16" s="54">
        <f>'Model aktualizovaný (MA)'!M16*'Model aktualizovaný (MA)'!$Q16</f>
        <v>0</v>
      </c>
      <c r="N16" s="54">
        <f>'Model aktualizovaný (MA)'!N16*'Model aktualizovaný (MA)'!$Q16</f>
        <v>0</v>
      </c>
      <c r="O16" s="53">
        <f t="shared" si="0"/>
        <v>0</v>
      </c>
      <c r="P16" s="128">
        <f t="shared" si="1"/>
        <v>0</v>
      </c>
    </row>
    <row r="17" spans="1:19" x14ac:dyDescent="0.25">
      <c r="A17" s="6">
        <v>9</v>
      </c>
      <c r="B17" s="7" t="s">
        <v>8</v>
      </c>
      <c r="C17" s="141"/>
      <c r="D17" s="8"/>
      <c r="E17" s="54">
        <f>'Model aktualizovaný (MA)'!E17*'Model aktualizovaný (MA)'!$Q17</f>
        <v>0</v>
      </c>
      <c r="F17" s="54">
        <f>'Model aktualizovaný (MA)'!F17*'Model aktualizovaný (MA)'!$Q17</f>
        <v>0</v>
      </c>
      <c r="G17" s="54">
        <f>'Model aktualizovaný (MA)'!G17*'Model aktualizovaný (MA)'!$Q17</f>
        <v>0</v>
      </c>
      <c r="H17" s="54">
        <f>'Model aktualizovaný (MA)'!H17*'Model aktualizovaný (MA)'!$Q17</f>
        <v>0</v>
      </c>
      <c r="I17" s="54">
        <f>'Model aktualizovaný (MA)'!I17*'Model aktualizovaný (MA)'!$Q17</f>
        <v>0</v>
      </c>
      <c r="J17" s="54">
        <f>'Model aktualizovaný (MA)'!J17*'Model aktualizovaný (MA)'!$Q17</f>
        <v>0</v>
      </c>
      <c r="K17" s="54">
        <f>'Model aktualizovaný (MA)'!K17*'Model aktualizovaný (MA)'!$Q17</f>
        <v>0</v>
      </c>
      <c r="L17" s="54">
        <f>'Model aktualizovaný (MA)'!L17*'Model aktualizovaný (MA)'!$Q17</f>
        <v>0</v>
      </c>
      <c r="M17" s="54">
        <f>'Model aktualizovaný (MA)'!M17*'Model aktualizovaný (MA)'!$Q17</f>
        <v>0</v>
      </c>
      <c r="N17" s="54">
        <f>'Model aktualizovaný (MA)'!N17*'Model aktualizovaný (MA)'!$Q17</f>
        <v>0</v>
      </c>
      <c r="O17" s="53">
        <f t="shared" si="0"/>
        <v>0</v>
      </c>
      <c r="P17" s="128">
        <f t="shared" si="1"/>
        <v>0</v>
      </c>
    </row>
    <row r="18" spans="1:19" x14ac:dyDescent="0.25">
      <c r="A18" s="6">
        <v>10</v>
      </c>
      <c r="B18" s="7" t="s">
        <v>9</v>
      </c>
      <c r="C18" s="141"/>
      <c r="D18" s="8"/>
      <c r="E18" s="54">
        <f>'Model aktualizovaný (MA)'!E18*'Model aktualizovaný (MA)'!$Q18</f>
        <v>0</v>
      </c>
      <c r="F18" s="54">
        <f>'Model aktualizovaný (MA)'!F18*'Model aktualizovaný (MA)'!$Q18</f>
        <v>0</v>
      </c>
      <c r="G18" s="54">
        <f>'Model aktualizovaný (MA)'!G18*'Model aktualizovaný (MA)'!$Q18</f>
        <v>0</v>
      </c>
      <c r="H18" s="54">
        <f>'Model aktualizovaný (MA)'!H18*'Model aktualizovaný (MA)'!$Q18</f>
        <v>0</v>
      </c>
      <c r="I18" s="54">
        <f>'Model aktualizovaný (MA)'!I18*'Model aktualizovaný (MA)'!$Q18</f>
        <v>0</v>
      </c>
      <c r="J18" s="54">
        <f>'Model aktualizovaný (MA)'!J18*'Model aktualizovaný (MA)'!$Q18</f>
        <v>0</v>
      </c>
      <c r="K18" s="54">
        <f>'Model aktualizovaný (MA)'!K18*'Model aktualizovaný (MA)'!$Q18</f>
        <v>0</v>
      </c>
      <c r="L18" s="54">
        <f>'Model aktualizovaný (MA)'!L18*'Model aktualizovaný (MA)'!$Q18</f>
        <v>0</v>
      </c>
      <c r="M18" s="54">
        <f>'Model aktualizovaný (MA)'!M18*'Model aktualizovaný (MA)'!$Q18</f>
        <v>0</v>
      </c>
      <c r="N18" s="54">
        <f>'Model aktualizovaný (MA)'!N18*'Model aktualizovaný (MA)'!$Q18</f>
        <v>0</v>
      </c>
      <c r="O18" s="53">
        <f t="shared" si="0"/>
        <v>0</v>
      </c>
      <c r="P18" s="128">
        <f t="shared" si="1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54">
        <f>'Model aktualizovaný (MA)'!E19*'Model aktualizovaný (MA)'!$Q19</f>
        <v>0</v>
      </c>
      <c r="F19" s="54">
        <f>'Model aktualizovaný (MA)'!F19*'Model aktualizovaný (MA)'!$Q19</f>
        <v>0</v>
      </c>
      <c r="G19" s="54">
        <f>'Model aktualizovaný (MA)'!G19*'Model aktualizovaný (MA)'!$Q19</f>
        <v>0</v>
      </c>
      <c r="H19" s="54">
        <f>'Model aktualizovaný (MA)'!H19*'Model aktualizovaný (MA)'!$Q19</f>
        <v>0</v>
      </c>
      <c r="I19" s="54">
        <f>'Model aktualizovaný (MA)'!I19*'Model aktualizovaný (MA)'!$Q19</f>
        <v>0</v>
      </c>
      <c r="J19" s="54">
        <f>'Model aktualizovaný (MA)'!J19*'Model aktualizovaný (MA)'!$Q19</f>
        <v>0</v>
      </c>
      <c r="K19" s="54">
        <f>'Model aktualizovaný (MA)'!K19*'Model aktualizovaný (MA)'!$Q19</f>
        <v>0</v>
      </c>
      <c r="L19" s="54">
        <f>'Model aktualizovaný (MA)'!L19*'Model aktualizovaný (MA)'!$Q19</f>
        <v>0</v>
      </c>
      <c r="M19" s="54">
        <f>'Model aktualizovaný (MA)'!M19*'Model aktualizovaný (MA)'!$Q19</f>
        <v>0</v>
      </c>
      <c r="N19" s="54">
        <f>'Model aktualizovaný (MA)'!N19*'Model aktualizovaný (MA)'!$Q19</f>
        <v>0</v>
      </c>
      <c r="O19" s="53">
        <f t="shared" si="0"/>
        <v>0</v>
      </c>
      <c r="P19" s="128">
        <f t="shared" si="1"/>
        <v>0</v>
      </c>
    </row>
    <row r="20" spans="1:19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54">
        <f>'Model aktualizovaný (MA)'!E20*'Model aktualizovaný (MA)'!$Q20</f>
        <v>0</v>
      </c>
      <c r="F20" s="54">
        <f>'Model aktualizovaný (MA)'!F20*'Model aktualizovaný (MA)'!$Q20</f>
        <v>0</v>
      </c>
      <c r="G20" s="54">
        <f>'Model aktualizovaný (MA)'!G20*'Model aktualizovaný (MA)'!$Q20</f>
        <v>0</v>
      </c>
      <c r="H20" s="54">
        <f>'Model aktualizovaný (MA)'!H20*'Model aktualizovaný (MA)'!$Q20</f>
        <v>0</v>
      </c>
      <c r="I20" s="54">
        <f>'Model aktualizovaný (MA)'!I20*'Model aktualizovaný (MA)'!$Q20</f>
        <v>0</v>
      </c>
      <c r="J20" s="54">
        <f>'Model aktualizovaný (MA)'!J20*'Model aktualizovaný (MA)'!$Q20</f>
        <v>0</v>
      </c>
      <c r="K20" s="54">
        <f>'Model aktualizovaný (MA)'!K20*'Model aktualizovaný (MA)'!$Q20</f>
        <v>0</v>
      </c>
      <c r="L20" s="54">
        <f>'Model aktualizovaný (MA)'!L20*'Model aktualizovaný (MA)'!$Q20</f>
        <v>0</v>
      </c>
      <c r="M20" s="54">
        <f>'Model aktualizovaný (MA)'!M20*'Model aktualizovaný (MA)'!$Q20</f>
        <v>0</v>
      </c>
      <c r="N20" s="54">
        <f>'Model aktualizovaný (MA)'!N20*'Model aktualizovaný (MA)'!$Q20</f>
        <v>0</v>
      </c>
      <c r="O20" s="53">
        <f t="shared" si="0"/>
        <v>0</v>
      </c>
      <c r="P20" s="128">
        <f t="shared" si="1"/>
        <v>0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'Model aktualizovaný (MA)'!E21*'Model aktualizovaný (MA)'!$Q21</f>
        <v>0</v>
      </c>
      <c r="F21" s="54">
        <f>'Model aktualizovaný (MA)'!F21*'Model aktualizovaný (MA)'!$Q21</f>
        <v>0</v>
      </c>
      <c r="G21" s="54">
        <f>'Model aktualizovaný (MA)'!G21*'Model aktualizovaný (MA)'!$Q21</f>
        <v>0</v>
      </c>
      <c r="H21" s="54">
        <f>'Model aktualizovaný (MA)'!H21*'Model aktualizovaný (MA)'!$Q21</f>
        <v>0</v>
      </c>
      <c r="I21" s="54">
        <f>'Model aktualizovaný (MA)'!I21*'Model aktualizovaný (MA)'!$Q21</f>
        <v>0</v>
      </c>
      <c r="J21" s="54">
        <f>'Model aktualizovaný (MA)'!J21*'Model aktualizovaný (MA)'!$Q21</f>
        <v>0</v>
      </c>
      <c r="K21" s="54">
        <f>'Model aktualizovaný (MA)'!K21*'Model aktualizovaný (MA)'!$Q21</f>
        <v>0</v>
      </c>
      <c r="L21" s="54">
        <f>'Model aktualizovaný (MA)'!L21*'Model aktualizovaný (MA)'!$Q21</f>
        <v>0</v>
      </c>
      <c r="M21" s="54">
        <f>'Model aktualizovaný (MA)'!M21*'Model aktualizovaný (MA)'!$Q21</f>
        <v>0</v>
      </c>
      <c r="N21" s="54">
        <f>'Model aktualizovaný (MA)'!N21*'Model aktualizovaný (MA)'!$Q21</f>
        <v>0</v>
      </c>
      <c r="O21" s="53">
        <f t="shared" si="0"/>
        <v>0</v>
      </c>
      <c r="P21" s="128">
        <f t="shared" si="1"/>
        <v>0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'Model aktualizovaný (MA)'!E22*'Model aktualizovaný (MA)'!$Q22</f>
        <v>0</v>
      </c>
      <c r="F22" s="54">
        <f>'Model aktualizovaný (MA)'!F22*'Model aktualizovaný (MA)'!$Q22</f>
        <v>0</v>
      </c>
      <c r="G22" s="54">
        <f>'Model aktualizovaný (MA)'!G22*'Model aktualizovaný (MA)'!$Q22</f>
        <v>0</v>
      </c>
      <c r="H22" s="54">
        <f>'Model aktualizovaný (MA)'!H22*'Model aktualizovaný (MA)'!$Q22</f>
        <v>0</v>
      </c>
      <c r="I22" s="54">
        <f>'Model aktualizovaný (MA)'!I22*'Model aktualizovaný (MA)'!$Q22</f>
        <v>0</v>
      </c>
      <c r="J22" s="54">
        <f>'Model aktualizovaný (MA)'!J22*'Model aktualizovaný (MA)'!$Q22</f>
        <v>0</v>
      </c>
      <c r="K22" s="54">
        <f>'Model aktualizovaný (MA)'!K22*'Model aktualizovaný (MA)'!$Q22</f>
        <v>0</v>
      </c>
      <c r="L22" s="54">
        <f>'Model aktualizovaný (MA)'!L22*'Model aktualizovaný (MA)'!$Q22</f>
        <v>0</v>
      </c>
      <c r="M22" s="54">
        <f>'Model aktualizovaný (MA)'!M22*'Model aktualizovaný (MA)'!$Q22</f>
        <v>0</v>
      </c>
      <c r="N22" s="54">
        <f>'Model aktualizovaný (MA)'!N22*'Model aktualizovaný (MA)'!$Q22</f>
        <v>0</v>
      </c>
      <c r="O22" s="53">
        <f t="shared" si="0"/>
        <v>0</v>
      </c>
      <c r="P22" s="128">
        <f t="shared" si="1"/>
        <v>0</v>
      </c>
    </row>
    <row r="23" spans="1:19" x14ac:dyDescent="0.25">
      <c r="A23" s="6">
        <v>14</v>
      </c>
      <c r="B23" s="7" t="s">
        <v>13</v>
      </c>
      <c r="C23" s="7"/>
      <c r="D23" s="8"/>
      <c r="E23" s="54">
        <f>'Model aktualizovaný (MA)'!E23*'Model aktualizovaný (MA)'!$Q23</f>
        <v>0</v>
      </c>
      <c r="F23" s="54">
        <f>'Model aktualizovaný (MA)'!F23*'Model aktualizovaný (MA)'!$Q23</f>
        <v>0</v>
      </c>
      <c r="G23" s="54">
        <f>'Model aktualizovaný (MA)'!G23*'Model aktualizovaný (MA)'!$Q23</f>
        <v>0</v>
      </c>
      <c r="H23" s="54">
        <f>'Model aktualizovaný (MA)'!H23*'Model aktualizovaný (MA)'!$Q23</f>
        <v>0</v>
      </c>
      <c r="I23" s="54">
        <f>'Model aktualizovaný (MA)'!I23*'Model aktualizovaný (MA)'!$Q23</f>
        <v>0</v>
      </c>
      <c r="J23" s="54">
        <f>'Model aktualizovaný (MA)'!J23*'Model aktualizovaný (MA)'!$Q23</f>
        <v>0</v>
      </c>
      <c r="K23" s="54">
        <f>'Model aktualizovaný (MA)'!K23*'Model aktualizovaný (MA)'!$Q23</f>
        <v>0</v>
      </c>
      <c r="L23" s="54">
        <f>'Model aktualizovaný (MA)'!L23*'Model aktualizovaný (MA)'!$Q23</f>
        <v>0</v>
      </c>
      <c r="M23" s="54">
        <f>'Model aktualizovaný (MA)'!M23*'Model aktualizovaný (MA)'!$Q23</f>
        <v>0</v>
      </c>
      <c r="N23" s="54">
        <f>'Model aktualizovaný (MA)'!N23*'Model aktualizovaný (MA)'!$Q23</f>
        <v>0</v>
      </c>
      <c r="O23" s="53">
        <f t="shared" si="0"/>
        <v>0</v>
      </c>
      <c r="P23" s="128">
        <f t="shared" si="1"/>
        <v>0</v>
      </c>
    </row>
    <row r="24" spans="1:19" x14ac:dyDescent="0.25">
      <c r="A24" s="6">
        <v>15</v>
      </c>
      <c r="B24" s="7" t="s">
        <v>14</v>
      </c>
      <c r="C24" s="7"/>
      <c r="D24" s="8"/>
      <c r="E24" s="54">
        <f>'Model aktualizovaný (MA)'!E24*'Model aktualizovaný (MA)'!$Q24</f>
        <v>0</v>
      </c>
      <c r="F24" s="54">
        <f>'Model aktualizovaný (MA)'!F24*'Model aktualizovaný (MA)'!$Q24</f>
        <v>0</v>
      </c>
      <c r="G24" s="54">
        <f>'Model aktualizovaný (MA)'!G24*'Model aktualizovaný (MA)'!$Q24</f>
        <v>0</v>
      </c>
      <c r="H24" s="54">
        <f>'Model aktualizovaný (MA)'!H24*'Model aktualizovaný (MA)'!$Q24</f>
        <v>0</v>
      </c>
      <c r="I24" s="54">
        <f>'Model aktualizovaný (MA)'!I24*'Model aktualizovaný (MA)'!$Q24</f>
        <v>0</v>
      </c>
      <c r="J24" s="54">
        <f>'Model aktualizovaný (MA)'!J24*'Model aktualizovaný (MA)'!$Q24</f>
        <v>0</v>
      </c>
      <c r="K24" s="54">
        <f>'Model aktualizovaný (MA)'!K24*'Model aktualizovaný (MA)'!$Q24</f>
        <v>0</v>
      </c>
      <c r="L24" s="54">
        <f>'Model aktualizovaný (MA)'!L24*'Model aktualizovaný (MA)'!$Q24</f>
        <v>0</v>
      </c>
      <c r="M24" s="54">
        <f>'Model aktualizovaný (MA)'!M24*'Model aktualizovaný (MA)'!$Q24</f>
        <v>0</v>
      </c>
      <c r="N24" s="54">
        <f>'Model aktualizovaný (MA)'!N24*'Model aktualizovaný (MA)'!$Q24</f>
        <v>0</v>
      </c>
      <c r="O24" s="53">
        <f t="shared" si="0"/>
        <v>0</v>
      </c>
      <c r="P24" s="128">
        <f t="shared" si="1"/>
        <v>0</v>
      </c>
    </row>
    <row r="25" spans="1:19" x14ac:dyDescent="0.25">
      <c r="A25" s="32">
        <v>22</v>
      </c>
      <c r="B25" s="33" t="s">
        <v>32</v>
      </c>
      <c r="C25" s="7"/>
      <c r="D25" s="8"/>
      <c r="E25" s="54">
        <f>'Model aktualizovaný (MA)'!E25*'Model aktualizovaný (MA)'!$Q25</f>
        <v>0</v>
      </c>
      <c r="F25" s="54">
        <f>'Model aktualizovaný (MA)'!F25*'Model aktualizovaný (MA)'!$Q25</f>
        <v>0</v>
      </c>
      <c r="G25" s="54">
        <f>'Model aktualizovaný (MA)'!G25*'Model aktualizovaný (MA)'!$Q25</f>
        <v>0</v>
      </c>
      <c r="H25" s="54">
        <f>'Model aktualizovaný (MA)'!H25*'Model aktualizovaný (MA)'!$Q25</f>
        <v>0</v>
      </c>
      <c r="I25" s="54">
        <f>'Model aktualizovaný (MA)'!I25*'Model aktualizovaný (MA)'!$Q25</f>
        <v>0</v>
      </c>
      <c r="J25" s="54">
        <f>'Model aktualizovaný (MA)'!J25*'Model aktualizovaný (MA)'!$Q25</f>
        <v>0</v>
      </c>
      <c r="K25" s="54">
        <f>'Model aktualizovaný (MA)'!K25*'Model aktualizovaný (MA)'!$Q25</f>
        <v>0</v>
      </c>
      <c r="L25" s="54">
        <f>'Model aktualizovaný (MA)'!L25*'Model aktualizovaný (MA)'!$Q25</f>
        <v>0</v>
      </c>
      <c r="M25" s="54">
        <f>'Model aktualizovaný (MA)'!M25*'Model aktualizovaný (MA)'!$Q25</f>
        <v>0</v>
      </c>
      <c r="N25" s="54">
        <f>'Model aktualizovaný (MA)'!N25*'Model aktualizovaný (MA)'!$Q25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77</v>
      </c>
      <c r="C26" s="10"/>
      <c r="D26" s="181" t="s">
        <v>152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x14ac:dyDescent="0.25">
      <c r="A27" s="32">
        <v>26</v>
      </c>
      <c r="B27" s="33" t="s">
        <v>29</v>
      </c>
      <c r="C27" s="33"/>
      <c r="D27" s="178" t="s">
        <v>275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78</v>
      </c>
      <c r="C28" s="10"/>
      <c r="D28" s="181" t="s">
        <v>151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84" t="s">
        <v>18</v>
      </c>
      <c r="S28"/>
    </row>
    <row r="30" spans="1:19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o4HWb2ZvrM3hvMXp2DQhvowTy/h8i5Rr9RebH+HScZRbykmjp0cGXyfC7/pYocabHXpwN3n+LlRstLZQvAlebg==" saltValue="7rcrizqIe12iTVKT+xS9OA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9144-553E-42D3-93EA-D24985C34E83}">
  <sheetPr codeName="List9">
    <tabColor theme="1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D27" sqref="D27"/>
    </sheetView>
  </sheetViews>
  <sheetFormatPr defaultColWidth="0" defaultRowHeight="0" customHeight="1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ht="15" x14ac:dyDescent="0.25">
      <c r="A1" s="45" t="s">
        <v>126</v>
      </c>
      <c r="B1" s="46"/>
      <c r="C1" s="46"/>
      <c r="D1" s="47"/>
      <c r="E1" s="272" t="s">
        <v>50</v>
      </c>
      <c r="F1" s="272"/>
      <c r="G1" s="272"/>
      <c r="H1" s="272"/>
      <c r="I1" s="272"/>
      <c r="J1" s="272"/>
      <c r="K1" s="272"/>
      <c r="L1" s="272"/>
      <c r="M1" s="272"/>
      <c r="N1" s="272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2">
        <f>'Model aktualizovaný (MA)'!E3*'Model aktualizovaný (MA)'!$R3</f>
        <v>0</v>
      </c>
      <c r="F3" s="112">
        <f>'Model aktualizovaný (MA)'!F3*'Model aktualizovaný (MA)'!$R3</f>
        <v>0</v>
      </c>
      <c r="G3" s="112">
        <f>'Model aktualizovaný (MA)'!G3*'Model aktualizovaný (MA)'!$R3</f>
        <v>0</v>
      </c>
      <c r="H3" s="112">
        <f>'Model aktualizovaný (MA)'!H3*'Model aktualizovaný (MA)'!$R3</f>
        <v>0</v>
      </c>
      <c r="I3" s="112">
        <f>'Model aktualizovaný (MA)'!I3*'Model aktualizovaný (MA)'!$R3</f>
        <v>0</v>
      </c>
      <c r="J3" s="112">
        <f>'Model aktualizovaný (MA)'!J3*'Model aktualizovaný (MA)'!$R3</f>
        <v>0</v>
      </c>
      <c r="K3" s="112">
        <f>'Model aktualizovaný (MA)'!K3*'Model aktualizovaný (MA)'!$R3</f>
        <v>0</v>
      </c>
      <c r="L3" s="112">
        <f>'Model aktualizovaný (MA)'!L3*'Model aktualizovaný (MA)'!$R3</f>
        <v>0</v>
      </c>
      <c r="M3" s="112">
        <f>'Model aktualizovaný (MA)'!M3*'Model aktualizovaný (MA)'!$R3</f>
        <v>0</v>
      </c>
      <c r="N3" s="112">
        <f>'Model aktualizovaný (MA)'!N3*'Model aktualizovaný (MA)'!$R3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ht="15" x14ac:dyDescent="0.25">
      <c r="A4" s="6"/>
      <c r="B4" s="7"/>
      <c r="C4" s="141">
        <v>1.2</v>
      </c>
      <c r="D4" s="29" t="s">
        <v>19</v>
      </c>
      <c r="E4" s="54">
        <f>'Model aktualizovaný (MA)'!E4*'Model aktualizovaný (MA)'!$R4</f>
        <v>0</v>
      </c>
      <c r="F4" s="54">
        <f>'Model aktualizovaný (MA)'!F4*'Model aktualizovaný (MA)'!$R4</f>
        <v>0</v>
      </c>
      <c r="G4" s="54">
        <f>'Model aktualizovaný (MA)'!G4*'Model aktualizovaný (MA)'!$R4</f>
        <v>0</v>
      </c>
      <c r="H4" s="54">
        <f>'Model aktualizovaný (MA)'!H4*'Model aktualizovaný (MA)'!$R4</f>
        <v>0</v>
      </c>
      <c r="I4" s="54">
        <f>'Model aktualizovaný (MA)'!I4*'Model aktualizovaný (MA)'!$R4</f>
        <v>0</v>
      </c>
      <c r="J4" s="54">
        <f>'Model aktualizovaný (MA)'!J4*'Model aktualizovaný (MA)'!$R4</f>
        <v>0</v>
      </c>
      <c r="K4" s="54">
        <f>'Model aktualizovaný (MA)'!K4*'Model aktualizovaný (MA)'!$R4</f>
        <v>0</v>
      </c>
      <c r="L4" s="54">
        <f>'Model aktualizovaný (MA)'!L4*'Model aktualizovaný (MA)'!$R4</f>
        <v>0</v>
      </c>
      <c r="M4" s="54">
        <f>'Model aktualizovaný (MA)'!M4*'Model aktualizovaný (MA)'!$R4</f>
        <v>0</v>
      </c>
      <c r="N4" s="54">
        <f>'Model aktualizovaný (MA)'!N4*'Model aktualizovaný (MA)'!$R4</f>
        <v>0</v>
      </c>
      <c r="O4" s="53">
        <f t="shared" si="0"/>
        <v>0</v>
      </c>
      <c r="P4" s="128">
        <f t="shared" si="1"/>
        <v>0</v>
      </c>
    </row>
    <row r="5" spans="1:16" ht="15" x14ac:dyDescent="0.25">
      <c r="A5" s="6">
        <v>2</v>
      </c>
      <c r="B5" s="7" t="s">
        <v>1</v>
      </c>
      <c r="C5" s="141"/>
      <c r="D5" s="29"/>
      <c r="E5" s="54">
        <f>'Model aktualizovaný (MA)'!E5*'Model aktualizovaný (MA)'!$R5</f>
        <v>0</v>
      </c>
      <c r="F5" s="54">
        <f>'Model aktualizovaný (MA)'!F5*'Model aktualizovaný (MA)'!$R5</f>
        <v>0</v>
      </c>
      <c r="G5" s="54">
        <f>'Model aktualizovaný (MA)'!G5*'Model aktualizovaný (MA)'!$R5</f>
        <v>0</v>
      </c>
      <c r="H5" s="54">
        <f>'Model aktualizovaný (MA)'!H5*'Model aktualizovaný (MA)'!$R5</f>
        <v>0</v>
      </c>
      <c r="I5" s="54">
        <f>'Model aktualizovaný (MA)'!I5*'Model aktualizovaný (MA)'!$R5</f>
        <v>0</v>
      </c>
      <c r="J5" s="54">
        <f>'Model aktualizovaný (MA)'!J5*'Model aktualizovaný (MA)'!$R5</f>
        <v>0</v>
      </c>
      <c r="K5" s="54">
        <f>'Model aktualizovaný (MA)'!K5*'Model aktualizovaný (MA)'!$R5</f>
        <v>0</v>
      </c>
      <c r="L5" s="54">
        <f>'Model aktualizovaný (MA)'!L5*'Model aktualizovaný (MA)'!$R5</f>
        <v>0</v>
      </c>
      <c r="M5" s="54">
        <f>'Model aktualizovaný (MA)'!M5*'Model aktualizovaný (MA)'!$R5</f>
        <v>0</v>
      </c>
      <c r="N5" s="54">
        <f>'Model aktualizovaný (MA)'!N5*'Model aktualizovaný (MA)'!$R5</f>
        <v>0</v>
      </c>
      <c r="O5" s="53">
        <f t="shared" si="0"/>
        <v>0</v>
      </c>
      <c r="P5" s="128">
        <f t="shared" si="1"/>
        <v>0</v>
      </c>
    </row>
    <row r="6" spans="1:16" ht="15" x14ac:dyDescent="0.25">
      <c r="A6" s="6">
        <v>3</v>
      </c>
      <c r="B6" s="7" t="s">
        <v>2</v>
      </c>
      <c r="C6" s="141"/>
      <c r="D6" s="29"/>
      <c r="E6" s="54">
        <f>'Model aktualizovaný (MA)'!E6*'Model aktualizovaný (MA)'!$R6</f>
        <v>0</v>
      </c>
      <c r="F6" s="54">
        <f>'Model aktualizovaný (MA)'!F6*'Model aktualizovaný (MA)'!$R6</f>
        <v>0</v>
      </c>
      <c r="G6" s="54">
        <f>'Model aktualizovaný (MA)'!G6*'Model aktualizovaný (MA)'!$R6</f>
        <v>0</v>
      </c>
      <c r="H6" s="54">
        <f>'Model aktualizovaný (MA)'!H6*'Model aktualizovaný (MA)'!$R6</f>
        <v>0</v>
      </c>
      <c r="I6" s="54">
        <f>'Model aktualizovaný (MA)'!I6*'Model aktualizovaný (MA)'!$R6</f>
        <v>0</v>
      </c>
      <c r="J6" s="54">
        <f>'Model aktualizovaný (MA)'!J6*'Model aktualizovaný (MA)'!$R6</f>
        <v>0</v>
      </c>
      <c r="K6" s="54">
        <f>'Model aktualizovaný (MA)'!K6*'Model aktualizovaný (MA)'!$R6</f>
        <v>0</v>
      </c>
      <c r="L6" s="54">
        <f>'Model aktualizovaný (MA)'!L6*'Model aktualizovaný (MA)'!$R6</f>
        <v>0</v>
      </c>
      <c r="M6" s="54">
        <f>'Model aktualizovaný (MA)'!M6*'Model aktualizovaný (MA)'!$R6</f>
        <v>0</v>
      </c>
      <c r="N6" s="54">
        <f>'Model aktualizovaný (MA)'!N6*'Model aktualizovaný (MA)'!$R6</f>
        <v>0</v>
      </c>
      <c r="O6" s="53">
        <f t="shared" si="0"/>
        <v>0</v>
      </c>
      <c r="P6" s="128">
        <f t="shared" si="1"/>
        <v>0</v>
      </c>
    </row>
    <row r="7" spans="1:16" ht="15" x14ac:dyDescent="0.25">
      <c r="A7" s="6">
        <v>4</v>
      </c>
      <c r="B7" s="7" t="s">
        <v>3</v>
      </c>
      <c r="C7" s="141"/>
      <c r="D7" s="29"/>
      <c r="E7" s="54">
        <f>'Model aktualizovaný (MA)'!E7*'Model aktualizovaný (MA)'!$R7</f>
        <v>0</v>
      </c>
      <c r="F7" s="54">
        <f>'Model aktualizovaný (MA)'!F7*'Model aktualizovaný (MA)'!$R7</f>
        <v>0</v>
      </c>
      <c r="G7" s="54">
        <f>'Model aktualizovaný (MA)'!G7*'Model aktualizovaný (MA)'!$R7</f>
        <v>0</v>
      </c>
      <c r="H7" s="54">
        <f>'Model aktualizovaný (MA)'!H7*'Model aktualizovaný (MA)'!$R7</f>
        <v>0</v>
      </c>
      <c r="I7" s="54">
        <f>'Model aktualizovaný (MA)'!I7*'Model aktualizovaný (MA)'!$R7</f>
        <v>0</v>
      </c>
      <c r="J7" s="54">
        <f>'Model aktualizovaný (MA)'!J7*'Model aktualizovaný (MA)'!$R7</f>
        <v>0</v>
      </c>
      <c r="K7" s="54">
        <f>'Model aktualizovaný (MA)'!K7*'Model aktualizovaný (MA)'!$R7</f>
        <v>0</v>
      </c>
      <c r="L7" s="54">
        <f>'Model aktualizovaný (MA)'!L7*'Model aktualizovaný (MA)'!$R7</f>
        <v>0</v>
      </c>
      <c r="M7" s="54">
        <f>'Model aktualizovaný (MA)'!M7*'Model aktualizovaný (MA)'!$R7</f>
        <v>0</v>
      </c>
      <c r="N7" s="54">
        <f>'Model aktualizovaný (MA)'!N7*'Model aktualizovaný (MA)'!$R7</f>
        <v>0</v>
      </c>
      <c r="O7" s="53">
        <f t="shared" si="0"/>
        <v>0</v>
      </c>
      <c r="P7" s="128">
        <f t="shared" si="1"/>
        <v>0</v>
      </c>
    </row>
    <row r="8" spans="1:16" ht="15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54">
        <f>'Model aktualizovaný (MA)'!E8*'Model aktualizovaný (MA)'!$R8</f>
        <v>0</v>
      </c>
      <c r="F8" s="54">
        <f>'Model aktualizovaný (MA)'!F8*'Model aktualizovaný (MA)'!$R8</f>
        <v>0</v>
      </c>
      <c r="G8" s="54">
        <f>'Model aktualizovaný (MA)'!G8*'Model aktualizovaný (MA)'!$R8</f>
        <v>0</v>
      </c>
      <c r="H8" s="54">
        <f>'Model aktualizovaný (MA)'!H8*'Model aktualizovaný (MA)'!$R8</f>
        <v>0</v>
      </c>
      <c r="I8" s="54">
        <f>'Model aktualizovaný (MA)'!I8*'Model aktualizovaný (MA)'!$R8</f>
        <v>0</v>
      </c>
      <c r="J8" s="54">
        <f>'Model aktualizovaný (MA)'!J8*'Model aktualizovaný (MA)'!$R8</f>
        <v>0</v>
      </c>
      <c r="K8" s="54">
        <f>'Model aktualizovaný (MA)'!K8*'Model aktualizovaný (MA)'!$R8</f>
        <v>0</v>
      </c>
      <c r="L8" s="54">
        <f>'Model aktualizovaný (MA)'!L8*'Model aktualizovaný (MA)'!$R8</f>
        <v>0</v>
      </c>
      <c r="M8" s="54">
        <f>'Model aktualizovaný (MA)'!M8*'Model aktualizovaný (MA)'!$R8</f>
        <v>0</v>
      </c>
      <c r="N8" s="54">
        <f>'Model aktualizovaný (MA)'!N8*'Model aktualizovaný (MA)'!$R8</f>
        <v>0</v>
      </c>
      <c r="O8" s="53">
        <f t="shared" si="0"/>
        <v>0</v>
      </c>
      <c r="P8" s="128">
        <f t="shared" si="1"/>
        <v>0</v>
      </c>
    </row>
    <row r="9" spans="1:16" ht="15" x14ac:dyDescent="0.25">
      <c r="A9" s="6"/>
      <c r="B9" s="7"/>
      <c r="C9" s="141">
        <v>5.2</v>
      </c>
      <c r="D9" s="30" t="s">
        <v>221</v>
      </c>
      <c r="E9" s="54">
        <f>'Model aktualizovaný (MA)'!E9*'Model aktualizovaný (MA)'!$R9</f>
        <v>0</v>
      </c>
      <c r="F9" s="54">
        <f>'Model aktualizovaný (MA)'!F9*'Model aktualizovaný (MA)'!$R9</f>
        <v>0</v>
      </c>
      <c r="G9" s="54">
        <f>'Model aktualizovaný (MA)'!G9*'Model aktualizovaný (MA)'!$R9</f>
        <v>0</v>
      </c>
      <c r="H9" s="54">
        <f>'Model aktualizovaný (MA)'!H9*'Model aktualizovaný (MA)'!$R9</f>
        <v>0</v>
      </c>
      <c r="I9" s="54">
        <f>'Model aktualizovaný (MA)'!I9*'Model aktualizovaný (MA)'!$R9</f>
        <v>0</v>
      </c>
      <c r="J9" s="54">
        <f>'Model aktualizovaný (MA)'!J9*'Model aktualizovaný (MA)'!$R9</f>
        <v>0</v>
      </c>
      <c r="K9" s="54">
        <f>'Model aktualizovaný (MA)'!K9*'Model aktualizovaný (MA)'!$R9</f>
        <v>0</v>
      </c>
      <c r="L9" s="54">
        <f>'Model aktualizovaný (MA)'!L9*'Model aktualizovaný (MA)'!$R9</f>
        <v>0</v>
      </c>
      <c r="M9" s="54">
        <f>'Model aktualizovaný (MA)'!M9*'Model aktualizovaný (MA)'!$R9</f>
        <v>0</v>
      </c>
      <c r="N9" s="54">
        <f>'Model aktualizovaný (MA)'!N9*'Model aktualizovaný (MA)'!$R9</f>
        <v>0</v>
      </c>
      <c r="O9" s="53">
        <f t="shared" si="0"/>
        <v>0</v>
      </c>
      <c r="P9" s="128">
        <f t="shared" si="1"/>
        <v>0</v>
      </c>
    </row>
    <row r="10" spans="1:16" ht="15" x14ac:dyDescent="0.25">
      <c r="A10" s="6">
        <v>6</v>
      </c>
      <c r="B10" s="7" t="s">
        <v>5</v>
      </c>
      <c r="C10" s="141"/>
      <c r="D10" s="29"/>
      <c r="E10" s="54">
        <f>'Model aktualizovaný (MA)'!E10*'Model aktualizovaný (MA)'!$R10</f>
        <v>0</v>
      </c>
      <c r="F10" s="54">
        <f>'Model aktualizovaný (MA)'!F10*'Model aktualizovaný (MA)'!$R10</f>
        <v>0</v>
      </c>
      <c r="G10" s="54">
        <f>'Model aktualizovaný (MA)'!G10*'Model aktualizovaný (MA)'!$R10</f>
        <v>0</v>
      </c>
      <c r="H10" s="54">
        <f>'Model aktualizovaný (MA)'!H10*'Model aktualizovaný (MA)'!$R10</f>
        <v>0</v>
      </c>
      <c r="I10" s="54">
        <f>'Model aktualizovaný (MA)'!I10*'Model aktualizovaný (MA)'!$R10</f>
        <v>0</v>
      </c>
      <c r="J10" s="54">
        <f>'Model aktualizovaný (MA)'!J10*'Model aktualizovaný (MA)'!$R10</f>
        <v>0</v>
      </c>
      <c r="K10" s="54">
        <f>'Model aktualizovaný (MA)'!K10*'Model aktualizovaný (MA)'!$R10</f>
        <v>0</v>
      </c>
      <c r="L10" s="54">
        <f>'Model aktualizovaný (MA)'!L10*'Model aktualizovaný (MA)'!$R10</f>
        <v>0</v>
      </c>
      <c r="M10" s="54">
        <f>'Model aktualizovaný (MA)'!M10*'Model aktualizovaný (MA)'!$R10</f>
        <v>0</v>
      </c>
      <c r="N10" s="54">
        <f>'Model aktualizovaný (MA)'!N10*'Model aktualizovaný (MA)'!$R10</f>
        <v>0</v>
      </c>
      <c r="O10" s="53">
        <f t="shared" si="0"/>
        <v>0</v>
      </c>
      <c r="P10" s="128">
        <f t="shared" si="1"/>
        <v>0</v>
      </c>
    </row>
    <row r="11" spans="1:16" ht="15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'Model aktualizovaný (MA)'!E11*'Model aktualizovaný (MA)'!$R11</f>
        <v>0</v>
      </c>
      <c r="F11" s="54">
        <f>'Model aktualizovaný (MA)'!F11*'Model aktualizovaný (MA)'!$R11</f>
        <v>0</v>
      </c>
      <c r="G11" s="54">
        <f>'Model aktualizovaný (MA)'!G11*'Model aktualizovaný (MA)'!$R11</f>
        <v>0</v>
      </c>
      <c r="H11" s="54">
        <f>'Model aktualizovaný (MA)'!H11*'Model aktualizovaný (MA)'!$R11</f>
        <v>0</v>
      </c>
      <c r="I11" s="54">
        <f>'Model aktualizovaný (MA)'!I11*'Model aktualizovaný (MA)'!$R11</f>
        <v>0</v>
      </c>
      <c r="J11" s="54">
        <f>'Model aktualizovaný (MA)'!J11*'Model aktualizovaný (MA)'!$R11</f>
        <v>0</v>
      </c>
      <c r="K11" s="54">
        <f>'Model aktualizovaný (MA)'!K11*'Model aktualizovaný (MA)'!$R11</f>
        <v>0</v>
      </c>
      <c r="L11" s="54">
        <f>'Model aktualizovaný (MA)'!L11*'Model aktualizovaný (MA)'!$R11</f>
        <v>0</v>
      </c>
      <c r="M11" s="54">
        <f>'Model aktualizovaný (MA)'!M11*'Model aktualizovaný (MA)'!$R11</f>
        <v>0</v>
      </c>
      <c r="N11" s="54">
        <f>'Model aktualizovaný (MA)'!N11*'Model aktualizovaný (MA)'!$R11</f>
        <v>0</v>
      </c>
      <c r="O11" s="53">
        <f t="shared" si="0"/>
        <v>0</v>
      </c>
      <c r="P11" s="128">
        <f t="shared" si="1"/>
        <v>0</v>
      </c>
    </row>
    <row r="12" spans="1:16" ht="15" x14ac:dyDescent="0.25">
      <c r="A12" s="6"/>
      <c r="B12" s="7"/>
      <c r="C12" s="141" t="s">
        <v>212</v>
      </c>
      <c r="D12" s="29" t="s">
        <v>213</v>
      </c>
      <c r="E12" s="54">
        <f>'Model aktualizovaný (MA)'!E12*'Model aktualizovaný (MA)'!$R12</f>
        <v>0</v>
      </c>
      <c r="F12" s="54">
        <f>'Model aktualizovaný (MA)'!F12*'Model aktualizovaný (MA)'!$R12</f>
        <v>0</v>
      </c>
      <c r="G12" s="54">
        <f>'Model aktualizovaný (MA)'!G12*'Model aktualizovaný (MA)'!$R12</f>
        <v>0</v>
      </c>
      <c r="H12" s="54">
        <f>'Model aktualizovaný (MA)'!H12*'Model aktualizovaný (MA)'!$R12</f>
        <v>0</v>
      </c>
      <c r="I12" s="54">
        <f>'Model aktualizovaný (MA)'!I12*'Model aktualizovaný (MA)'!$R12</f>
        <v>0</v>
      </c>
      <c r="J12" s="54">
        <f>'Model aktualizovaný (MA)'!J12*'Model aktualizovaný (MA)'!$R12</f>
        <v>0</v>
      </c>
      <c r="K12" s="54">
        <f>'Model aktualizovaný (MA)'!K12*'Model aktualizovaný (MA)'!$R12</f>
        <v>0</v>
      </c>
      <c r="L12" s="54">
        <f>'Model aktualizovaný (MA)'!L12*'Model aktualizovaný (MA)'!$R12</f>
        <v>0</v>
      </c>
      <c r="M12" s="54">
        <f>'Model aktualizovaný (MA)'!M12*'Model aktualizovaný (MA)'!$R12</f>
        <v>0</v>
      </c>
      <c r="N12" s="54">
        <f>'Model aktualizovaný (MA)'!N12*'Model aktualizovaný (MA)'!$R12</f>
        <v>0</v>
      </c>
      <c r="O12" s="53">
        <f t="shared" si="0"/>
        <v>0</v>
      </c>
      <c r="P12" s="128">
        <f t="shared" si="1"/>
        <v>0</v>
      </c>
    </row>
    <row r="13" spans="1:16" ht="15" x14ac:dyDescent="0.25">
      <c r="A13" s="6"/>
      <c r="B13" s="7"/>
      <c r="C13" s="141" t="s">
        <v>214</v>
      </c>
      <c r="D13" s="29" t="s">
        <v>21</v>
      </c>
      <c r="E13" s="54">
        <f>'Model aktualizovaný (MA)'!E13*'Model aktualizovaný (MA)'!$R13</f>
        <v>0</v>
      </c>
      <c r="F13" s="54">
        <f>'Model aktualizovaný (MA)'!F13*'Model aktualizovaný (MA)'!$R13</f>
        <v>0</v>
      </c>
      <c r="G13" s="54">
        <f>'Model aktualizovaný (MA)'!G13*'Model aktualizovaný (MA)'!$R13</f>
        <v>0</v>
      </c>
      <c r="H13" s="54">
        <f>'Model aktualizovaný (MA)'!H13*'Model aktualizovaný (MA)'!$R13</f>
        <v>0</v>
      </c>
      <c r="I13" s="54">
        <f>'Model aktualizovaný (MA)'!I13*'Model aktualizovaný (MA)'!$R13</f>
        <v>0</v>
      </c>
      <c r="J13" s="54">
        <f>'Model aktualizovaný (MA)'!J13*'Model aktualizovaný (MA)'!$R13</f>
        <v>0</v>
      </c>
      <c r="K13" s="54">
        <f>'Model aktualizovaný (MA)'!K13*'Model aktualizovaný (MA)'!$R13</f>
        <v>0</v>
      </c>
      <c r="L13" s="54">
        <f>'Model aktualizovaný (MA)'!L13*'Model aktualizovaný (MA)'!$R13</f>
        <v>0</v>
      </c>
      <c r="M13" s="54">
        <f>'Model aktualizovaný (MA)'!M13*'Model aktualizovaný (MA)'!$R13</f>
        <v>0</v>
      </c>
      <c r="N13" s="54">
        <f>'Model aktualizovaný (MA)'!N13*'Model aktualizovaný (MA)'!$R13</f>
        <v>0</v>
      </c>
      <c r="O13" s="53">
        <f t="shared" si="0"/>
        <v>0</v>
      </c>
      <c r="P13" s="128">
        <f t="shared" si="1"/>
        <v>0</v>
      </c>
    </row>
    <row r="14" spans="1:16" ht="15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'Model aktualizovaný (MA)'!E14*'Model aktualizovaný (MA)'!$R14</f>
        <v>0</v>
      </c>
      <c r="F14" s="54">
        <f>'Model aktualizovaný (MA)'!F14*'Model aktualizovaný (MA)'!$R14</f>
        <v>0</v>
      </c>
      <c r="G14" s="54">
        <f>'Model aktualizovaný (MA)'!G14*'Model aktualizovaný (MA)'!$R14</f>
        <v>0</v>
      </c>
      <c r="H14" s="54">
        <f>'Model aktualizovaný (MA)'!H14*'Model aktualizovaný (MA)'!$R14</f>
        <v>0</v>
      </c>
      <c r="I14" s="54">
        <f>'Model aktualizovaný (MA)'!I14*'Model aktualizovaný (MA)'!$R14</f>
        <v>0</v>
      </c>
      <c r="J14" s="54">
        <f>'Model aktualizovaný (MA)'!J14*'Model aktualizovaný (MA)'!$R14</f>
        <v>0</v>
      </c>
      <c r="K14" s="54">
        <f>'Model aktualizovaný (MA)'!K14*'Model aktualizovaný (MA)'!$R14</f>
        <v>0</v>
      </c>
      <c r="L14" s="54">
        <f>'Model aktualizovaný (MA)'!L14*'Model aktualizovaný (MA)'!$R14</f>
        <v>0</v>
      </c>
      <c r="M14" s="54">
        <f>'Model aktualizovaný (MA)'!M14*'Model aktualizovaný (MA)'!$R14</f>
        <v>0</v>
      </c>
      <c r="N14" s="54">
        <f>'Model aktualizovaný (MA)'!N14*'Model aktualizovaný (MA)'!$R14</f>
        <v>0</v>
      </c>
      <c r="O14" s="53">
        <f t="shared" si="0"/>
        <v>0</v>
      </c>
      <c r="P14" s="128">
        <f t="shared" si="1"/>
        <v>0</v>
      </c>
    </row>
    <row r="15" spans="1:16" ht="15" x14ac:dyDescent="0.25">
      <c r="A15" s="6"/>
      <c r="B15" s="7"/>
      <c r="C15" s="141" t="s">
        <v>215</v>
      </c>
      <c r="D15" s="29" t="s">
        <v>213</v>
      </c>
      <c r="E15" s="54">
        <f>'Model aktualizovaný (MA)'!E15*'Model aktualizovaný (MA)'!$R15</f>
        <v>0</v>
      </c>
      <c r="F15" s="54">
        <f>'Model aktualizovaný (MA)'!F15*'Model aktualizovaný (MA)'!$R15</f>
        <v>0</v>
      </c>
      <c r="G15" s="54">
        <f>'Model aktualizovaný (MA)'!G15*'Model aktualizovaný (MA)'!$R15</f>
        <v>0</v>
      </c>
      <c r="H15" s="54">
        <f>'Model aktualizovaný (MA)'!H15*'Model aktualizovaný (MA)'!$R15</f>
        <v>0</v>
      </c>
      <c r="I15" s="54">
        <f>'Model aktualizovaný (MA)'!I15*'Model aktualizovaný (MA)'!$R15</f>
        <v>0</v>
      </c>
      <c r="J15" s="54">
        <f>'Model aktualizovaný (MA)'!J15*'Model aktualizovaný (MA)'!$R15</f>
        <v>0</v>
      </c>
      <c r="K15" s="54">
        <f>'Model aktualizovaný (MA)'!K15*'Model aktualizovaný (MA)'!$R15</f>
        <v>0</v>
      </c>
      <c r="L15" s="54">
        <f>'Model aktualizovaný (MA)'!L15*'Model aktualizovaný (MA)'!$R15</f>
        <v>0</v>
      </c>
      <c r="M15" s="54">
        <f>'Model aktualizovaný (MA)'!M15*'Model aktualizovaný (MA)'!$R15</f>
        <v>0</v>
      </c>
      <c r="N15" s="54">
        <f>'Model aktualizovaný (MA)'!N15*'Model aktualizovaný (MA)'!$R15</f>
        <v>0</v>
      </c>
      <c r="O15" s="53">
        <f t="shared" si="0"/>
        <v>0</v>
      </c>
      <c r="P15" s="128">
        <f t="shared" si="1"/>
        <v>0</v>
      </c>
    </row>
    <row r="16" spans="1:16" ht="15" x14ac:dyDescent="0.25">
      <c r="A16" s="6"/>
      <c r="B16" s="7"/>
      <c r="C16" s="141" t="s">
        <v>216</v>
      </c>
      <c r="D16" s="29" t="s">
        <v>21</v>
      </c>
      <c r="E16" s="54">
        <f>'Model aktualizovaný (MA)'!E16*'Model aktualizovaný (MA)'!$R16</f>
        <v>0</v>
      </c>
      <c r="F16" s="54">
        <f>'Model aktualizovaný (MA)'!F16*'Model aktualizovaný (MA)'!$R16</f>
        <v>0</v>
      </c>
      <c r="G16" s="54">
        <f>'Model aktualizovaný (MA)'!G16*'Model aktualizovaný (MA)'!$R16</f>
        <v>0</v>
      </c>
      <c r="H16" s="54">
        <f>'Model aktualizovaný (MA)'!H16*'Model aktualizovaný (MA)'!$R16</f>
        <v>0</v>
      </c>
      <c r="I16" s="54">
        <f>'Model aktualizovaný (MA)'!I16*'Model aktualizovaný (MA)'!$R16</f>
        <v>0</v>
      </c>
      <c r="J16" s="54">
        <f>'Model aktualizovaný (MA)'!J16*'Model aktualizovaný (MA)'!$R16</f>
        <v>0</v>
      </c>
      <c r="K16" s="54">
        <f>'Model aktualizovaný (MA)'!K16*'Model aktualizovaný (MA)'!$R16</f>
        <v>0</v>
      </c>
      <c r="L16" s="54">
        <f>'Model aktualizovaný (MA)'!L16*'Model aktualizovaný (MA)'!$R16</f>
        <v>0</v>
      </c>
      <c r="M16" s="54">
        <f>'Model aktualizovaný (MA)'!M16*'Model aktualizovaný (MA)'!$R16</f>
        <v>0</v>
      </c>
      <c r="N16" s="54">
        <f>'Model aktualizovaný (MA)'!N16*'Model aktualizovaný (MA)'!$R16</f>
        <v>0</v>
      </c>
      <c r="O16" s="53">
        <f t="shared" si="0"/>
        <v>0</v>
      </c>
      <c r="P16" s="128">
        <f t="shared" si="1"/>
        <v>0</v>
      </c>
    </row>
    <row r="17" spans="1:19" ht="15" x14ac:dyDescent="0.25">
      <c r="A17" s="6">
        <v>9</v>
      </c>
      <c r="B17" s="7" t="s">
        <v>8</v>
      </c>
      <c r="C17" s="141"/>
      <c r="D17" s="8"/>
      <c r="E17" s="54">
        <f>'Model aktualizovaný (MA)'!E17*'Model aktualizovaný (MA)'!$R17</f>
        <v>0</v>
      </c>
      <c r="F17" s="54">
        <f>'Model aktualizovaný (MA)'!F17*'Model aktualizovaný (MA)'!$R17</f>
        <v>0</v>
      </c>
      <c r="G17" s="54">
        <f>'Model aktualizovaný (MA)'!G17*'Model aktualizovaný (MA)'!$R17</f>
        <v>0</v>
      </c>
      <c r="H17" s="54">
        <f>'Model aktualizovaný (MA)'!H17*'Model aktualizovaný (MA)'!$R17</f>
        <v>0</v>
      </c>
      <c r="I17" s="54">
        <f>'Model aktualizovaný (MA)'!I17*'Model aktualizovaný (MA)'!$R17</f>
        <v>0</v>
      </c>
      <c r="J17" s="54">
        <f>'Model aktualizovaný (MA)'!J17*'Model aktualizovaný (MA)'!$R17</f>
        <v>0</v>
      </c>
      <c r="K17" s="54">
        <f>'Model aktualizovaný (MA)'!K17*'Model aktualizovaný (MA)'!$R17</f>
        <v>0</v>
      </c>
      <c r="L17" s="54">
        <f>'Model aktualizovaný (MA)'!L17*'Model aktualizovaný (MA)'!$R17</f>
        <v>0</v>
      </c>
      <c r="M17" s="54">
        <f>'Model aktualizovaný (MA)'!M17*'Model aktualizovaný (MA)'!$R17</f>
        <v>0</v>
      </c>
      <c r="N17" s="54">
        <f>'Model aktualizovaný (MA)'!N17*'Model aktualizovaný (MA)'!$R17</f>
        <v>0</v>
      </c>
      <c r="O17" s="53">
        <f t="shared" si="0"/>
        <v>0</v>
      </c>
      <c r="P17" s="128">
        <f t="shared" si="1"/>
        <v>0</v>
      </c>
    </row>
    <row r="18" spans="1:19" ht="15" x14ac:dyDescent="0.25">
      <c r="A18" s="6">
        <v>10</v>
      </c>
      <c r="B18" s="7" t="s">
        <v>9</v>
      </c>
      <c r="C18" s="141"/>
      <c r="D18" s="8"/>
      <c r="E18" s="54">
        <f>'Model aktualizovaný (MA)'!E18*'Model aktualizovaný (MA)'!$R18</f>
        <v>0</v>
      </c>
      <c r="F18" s="54">
        <f>'Model aktualizovaný (MA)'!F18*'Model aktualizovaný (MA)'!$R18</f>
        <v>0</v>
      </c>
      <c r="G18" s="54">
        <f>'Model aktualizovaný (MA)'!G18*'Model aktualizovaný (MA)'!$R18</f>
        <v>0</v>
      </c>
      <c r="H18" s="54">
        <f>'Model aktualizovaný (MA)'!H18*'Model aktualizovaný (MA)'!$R18</f>
        <v>0</v>
      </c>
      <c r="I18" s="54">
        <f>'Model aktualizovaný (MA)'!I18*'Model aktualizovaný (MA)'!$R18</f>
        <v>0</v>
      </c>
      <c r="J18" s="54">
        <f>'Model aktualizovaný (MA)'!J18*'Model aktualizovaný (MA)'!$R18</f>
        <v>0</v>
      </c>
      <c r="K18" s="54">
        <f>'Model aktualizovaný (MA)'!K18*'Model aktualizovaný (MA)'!$R18</f>
        <v>0</v>
      </c>
      <c r="L18" s="54">
        <f>'Model aktualizovaný (MA)'!L18*'Model aktualizovaný (MA)'!$R18</f>
        <v>0</v>
      </c>
      <c r="M18" s="54">
        <f>'Model aktualizovaný (MA)'!M18*'Model aktualizovaný (MA)'!$R18</f>
        <v>0</v>
      </c>
      <c r="N18" s="54">
        <f>'Model aktualizovaný (MA)'!N18*'Model aktualizovaný (MA)'!$R18</f>
        <v>0</v>
      </c>
      <c r="O18" s="53">
        <f t="shared" si="0"/>
        <v>0</v>
      </c>
      <c r="P18" s="128">
        <f t="shared" si="1"/>
        <v>0</v>
      </c>
    </row>
    <row r="19" spans="1:19" ht="15" x14ac:dyDescent="0.25">
      <c r="A19" s="6">
        <v>11</v>
      </c>
      <c r="B19" s="7" t="s">
        <v>10</v>
      </c>
      <c r="C19" s="141"/>
      <c r="D19" s="8"/>
      <c r="E19" s="54">
        <f>'Model aktualizovaný (MA)'!E19*'Model aktualizovaný (MA)'!$R19</f>
        <v>0</v>
      </c>
      <c r="F19" s="54">
        <f>'Model aktualizovaný (MA)'!F19*'Model aktualizovaný (MA)'!$R19</f>
        <v>0</v>
      </c>
      <c r="G19" s="54">
        <f>'Model aktualizovaný (MA)'!G19*'Model aktualizovaný (MA)'!$R19</f>
        <v>0</v>
      </c>
      <c r="H19" s="54">
        <f>'Model aktualizovaný (MA)'!H19*'Model aktualizovaný (MA)'!$R19</f>
        <v>0</v>
      </c>
      <c r="I19" s="54">
        <f>'Model aktualizovaný (MA)'!I19*'Model aktualizovaný (MA)'!$R19</f>
        <v>0</v>
      </c>
      <c r="J19" s="54">
        <f>'Model aktualizovaný (MA)'!J19*'Model aktualizovaný (MA)'!$R19</f>
        <v>0</v>
      </c>
      <c r="K19" s="54">
        <f>'Model aktualizovaný (MA)'!K19*'Model aktualizovaný (MA)'!$R19</f>
        <v>0</v>
      </c>
      <c r="L19" s="54">
        <f>'Model aktualizovaný (MA)'!L19*'Model aktualizovaný (MA)'!$R19</f>
        <v>0</v>
      </c>
      <c r="M19" s="54">
        <f>'Model aktualizovaný (MA)'!M19*'Model aktualizovaný (MA)'!$R19</f>
        <v>0</v>
      </c>
      <c r="N19" s="54">
        <f>'Model aktualizovaný (MA)'!N19*'Model aktualizovaný (MA)'!$R19</f>
        <v>0</v>
      </c>
      <c r="O19" s="53">
        <f t="shared" si="0"/>
        <v>0</v>
      </c>
      <c r="P19" s="128">
        <f t="shared" si="1"/>
        <v>0</v>
      </c>
    </row>
    <row r="20" spans="1:19" ht="15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54">
        <f>'Model aktualizovaný (MA)'!E20*'Model aktualizovaný (MA)'!$R20</f>
        <v>0</v>
      </c>
      <c r="F20" s="54">
        <f>'Model aktualizovaný (MA)'!F20*'Model aktualizovaný (MA)'!$R20</f>
        <v>0</v>
      </c>
      <c r="G20" s="54">
        <f>'Model aktualizovaný (MA)'!G20*'Model aktualizovaný (MA)'!$R20</f>
        <v>0</v>
      </c>
      <c r="H20" s="54">
        <f>'Model aktualizovaný (MA)'!H20*'Model aktualizovaný (MA)'!$R20</f>
        <v>0</v>
      </c>
      <c r="I20" s="54">
        <f>'Model aktualizovaný (MA)'!I20*'Model aktualizovaný (MA)'!$R20</f>
        <v>0</v>
      </c>
      <c r="J20" s="54">
        <f>'Model aktualizovaný (MA)'!J20*'Model aktualizovaný (MA)'!$R20</f>
        <v>0</v>
      </c>
      <c r="K20" s="54">
        <f>'Model aktualizovaný (MA)'!K20*'Model aktualizovaný (MA)'!$R20</f>
        <v>0</v>
      </c>
      <c r="L20" s="54">
        <f>'Model aktualizovaný (MA)'!L20*'Model aktualizovaný (MA)'!$R20</f>
        <v>0</v>
      </c>
      <c r="M20" s="54">
        <f>'Model aktualizovaný (MA)'!M20*'Model aktualizovaný (MA)'!$R20</f>
        <v>0</v>
      </c>
      <c r="N20" s="54">
        <f>'Model aktualizovaný (MA)'!N20*'Model aktualizovaný (MA)'!$R20</f>
        <v>0</v>
      </c>
      <c r="O20" s="53">
        <f t="shared" si="0"/>
        <v>0</v>
      </c>
      <c r="P20" s="128">
        <f t="shared" si="1"/>
        <v>0</v>
      </c>
    </row>
    <row r="21" spans="1:19" ht="15" x14ac:dyDescent="0.25">
      <c r="A21" s="6"/>
      <c r="B21" s="7"/>
      <c r="C21" s="7">
        <v>12.2</v>
      </c>
      <c r="D21" s="8" t="s">
        <v>141</v>
      </c>
      <c r="E21" s="54">
        <f>'Model aktualizovaný (MA)'!E21*'Model aktualizovaný (MA)'!$R21</f>
        <v>0</v>
      </c>
      <c r="F21" s="54">
        <f>'Model aktualizovaný (MA)'!F21*'Model aktualizovaný (MA)'!$R21</f>
        <v>0</v>
      </c>
      <c r="G21" s="54">
        <f>'Model aktualizovaný (MA)'!G21*'Model aktualizovaný (MA)'!$R21</f>
        <v>0</v>
      </c>
      <c r="H21" s="54">
        <f>'Model aktualizovaný (MA)'!H21*'Model aktualizovaný (MA)'!$R21</f>
        <v>0</v>
      </c>
      <c r="I21" s="54">
        <f>'Model aktualizovaný (MA)'!I21*'Model aktualizovaný (MA)'!$R21</f>
        <v>0</v>
      </c>
      <c r="J21" s="54">
        <f>'Model aktualizovaný (MA)'!J21*'Model aktualizovaný (MA)'!$R21</f>
        <v>0</v>
      </c>
      <c r="K21" s="54">
        <f>'Model aktualizovaný (MA)'!K21*'Model aktualizovaný (MA)'!$R21</f>
        <v>0</v>
      </c>
      <c r="L21" s="54">
        <f>'Model aktualizovaný (MA)'!L21*'Model aktualizovaný (MA)'!$R21</f>
        <v>0</v>
      </c>
      <c r="M21" s="54">
        <f>'Model aktualizovaný (MA)'!M21*'Model aktualizovaný (MA)'!$R21</f>
        <v>0</v>
      </c>
      <c r="N21" s="54">
        <f>'Model aktualizovaný (MA)'!N21*'Model aktualizovaný (MA)'!$R21</f>
        <v>0</v>
      </c>
      <c r="O21" s="53">
        <f t="shared" si="0"/>
        <v>0</v>
      </c>
      <c r="P21" s="128">
        <f t="shared" si="1"/>
        <v>0</v>
      </c>
    </row>
    <row r="22" spans="1:19" ht="15" x14ac:dyDescent="0.25">
      <c r="A22" s="6">
        <v>13</v>
      </c>
      <c r="B22" s="7" t="s">
        <v>12</v>
      </c>
      <c r="C22" s="141"/>
      <c r="D22" s="8"/>
      <c r="E22" s="54">
        <f>'Model aktualizovaný (MA)'!E22*'Model aktualizovaný (MA)'!$R22</f>
        <v>0</v>
      </c>
      <c r="F22" s="54">
        <f>'Model aktualizovaný (MA)'!F22*'Model aktualizovaný (MA)'!$R22</f>
        <v>0</v>
      </c>
      <c r="G22" s="54">
        <f>'Model aktualizovaný (MA)'!G22*'Model aktualizovaný (MA)'!$R22</f>
        <v>0</v>
      </c>
      <c r="H22" s="54">
        <f>'Model aktualizovaný (MA)'!H22*'Model aktualizovaný (MA)'!$R22</f>
        <v>0</v>
      </c>
      <c r="I22" s="54">
        <f>'Model aktualizovaný (MA)'!I22*'Model aktualizovaný (MA)'!$R22</f>
        <v>0</v>
      </c>
      <c r="J22" s="54">
        <f>'Model aktualizovaný (MA)'!J22*'Model aktualizovaný (MA)'!$R22</f>
        <v>0</v>
      </c>
      <c r="K22" s="54">
        <f>'Model aktualizovaný (MA)'!K22*'Model aktualizovaný (MA)'!$R22</f>
        <v>0</v>
      </c>
      <c r="L22" s="54">
        <f>'Model aktualizovaný (MA)'!L22*'Model aktualizovaný (MA)'!$R22</f>
        <v>0</v>
      </c>
      <c r="M22" s="54">
        <f>'Model aktualizovaný (MA)'!M22*'Model aktualizovaný (MA)'!$R22</f>
        <v>0</v>
      </c>
      <c r="N22" s="54">
        <f>'Model aktualizovaný (MA)'!N22*'Model aktualizovaný (MA)'!$R22</f>
        <v>0</v>
      </c>
      <c r="O22" s="53">
        <f t="shared" si="0"/>
        <v>0</v>
      </c>
      <c r="P22" s="128">
        <f t="shared" si="1"/>
        <v>0</v>
      </c>
    </row>
    <row r="23" spans="1:19" ht="15" x14ac:dyDescent="0.25">
      <c r="A23" s="6">
        <v>14</v>
      </c>
      <c r="B23" s="7" t="s">
        <v>13</v>
      </c>
      <c r="C23" s="7"/>
      <c r="D23" s="8"/>
      <c r="E23" s="54">
        <f>'Model aktualizovaný (MA)'!E23*'Model aktualizovaný (MA)'!$R23</f>
        <v>0</v>
      </c>
      <c r="F23" s="54">
        <f>'Model aktualizovaný (MA)'!F23*'Model aktualizovaný (MA)'!$R23</f>
        <v>0</v>
      </c>
      <c r="G23" s="54">
        <f>'Model aktualizovaný (MA)'!G23*'Model aktualizovaný (MA)'!$R23</f>
        <v>0</v>
      </c>
      <c r="H23" s="54">
        <f>'Model aktualizovaný (MA)'!H23*'Model aktualizovaný (MA)'!$R23</f>
        <v>0</v>
      </c>
      <c r="I23" s="54">
        <f>'Model aktualizovaný (MA)'!I23*'Model aktualizovaný (MA)'!$R23</f>
        <v>0</v>
      </c>
      <c r="J23" s="54">
        <f>'Model aktualizovaný (MA)'!J23*'Model aktualizovaný (MA)'!$R23</f>
        <v>0</v>
      </c>
      <c r="K23" s="54">
        <f>'Model aktualizovaný (MA)'!K23*'Model aktualizovaný (MA)'!$R23</f>
        <v>0</v>
      </c>
      <c r="L23" s="54">
        <f>'Model aktualizovaný (MA)'!L23*'Model aktualizovaný (MA)'!$R23</f>
        <v>0</v>
      </c>
      <c r="M23" s="54">
        <f>'Model aktualizovaný (MA)'!M23*'Model aktualizovaný (MA)'!$R23</f>
        <v>0</v>
      </c>
      <c r="N23" s="54">
        <f>'Model aktualizovaný (MA)'!N23*'Model aktualizovaný (MA)'!$R23</f>
        <v>0</v>
      </c>
      <c r="O23" s="53">
        <f t="shared" si="0"/>
        <v>0</v>
      </c>
      <c r="P23" s="128">
        <f t="shared" si="1"/>
        <v>0</v>
      </c>
    </row>
    <row r="24" spans="1:19" ht="15" x14ac:dyDescent="0.25">
      <c r="A24" s="6">
        <v>15</v>
      </c>
      <c r="B24" s="7" t="s">
        <v>14</v>
      </c>
      <c r="C24" s="7"/>
      <c r="D24" s="8"/>
      <c r="E24" s="54">
        <f>'Model aktualizovaný (MA)'!E24*'Model aktualizovaný (MA)'!$R24</f>
        <v>0</v>
      </c>
      <c r="F24" s="54">
        <f>'Model aktualizovaný (MA)'!F24*'Model aktualizovaný (MA)'!$R24</f>
        <v>0</v>
      </c>
      <c r="G24" s="54">
        <f>'Model aktualizovaný (MA)'!G24*'Model aktualizovaný (MA)'!$R24</f>
        <v>0</v>
      </c>
      <c r="H24" s="54">
        <f>'Model aktualizovaný (MA)'!H24*'Model aktualizovaný (MA)'!$R24</f>
        <v>0</v>
      </c>
      <c r="I24" s="54">
        <f>'Model aktualizovaný (MA)'!I24*'Model aktualizovaný (MA)'!$R24</f>
        <v>0</v>
      </c>
      <c r="J24" s="54">
        <f>'Model aktualizovaný (MA)'!J24*'Model aktualizovaný (MA)'!$R24</f>
        <v>0</v>
      </c>
      <c r="K24" s="54">
        <f>'Model aktualizovaný (MA)'!K24*'Model aktualizovaný (MA)'!$R24</f>
        <v>0</v>
      </c>
      <c r="L24" s="54">
        <f>'Model aktualizovaný (MA)'!L24*'Model aktualizovaný (MA)'!$R24</f>
        <v>0</v>
      </c>
      <c r="M24" s="54">
        <f>'Model aktualizovaný (MA)'!M24*'Model aktualizovaný (MA)'!$R24</f>
        <v>0</v>
      </c>
      <c r="N24" s="54">
        <f>'Model aktualizovaný (MA)'!N24*'Model aktualizovaný (MA)'!$R24</f>
        <v>0</v>
      </c>
      <c r="O24" s="53">
        <f t="shared" si="0"/>
        <v>0</v>
      </c>
      <c r="P24" s="128">
        <f t="shared" si="1"/>
        <v>0</v>
      </c>
    </row>
    <row r="25" spans="1:19" ht="15" x14ac:dyDescent="0.25">
      <c r="A25" s="32">
        <v>22</v>
      </c>
      <c r="B25" s="33" t="s">
        <v>32</v>
      </c>
      <c r="C25" s="7"/>
      <c r="D25" s="8"/>
      <c r="E25" s="54">
        <f>'Model aktualizovaný (MA)'!E25*'Model aktualizovaný (MA)'!$R25</f>
        <v>0</v>
      </c>
      <c r="F25" s="54">
        <f>'Model aktualizovaný (MA)'!F25*'Model aktualizovaný (MA)'!$R25</f>
        <v>0</v>
      </c>
      <c r="G25" s="54">
        <f>'Model aktualizovaný (MA)'!G25*'Model aktualizovaný (MA)'!$R25</f>
        <v>0</v>
      </c>
      <c r="H25" s="54">
        <f>'Model aktualizovaný (MA)'!H25*'Model aktualizovaný (MA)'!$R25</f>
        <v>0</v>
      </c>
      <c r="I25" s="54">
        <f>'Model aktualizovaný (MA)'!I25*'Model aktualizovaný (MA)'!$R25</f>
        <v>0</v>
      </c>
      <c r="J25" s="54">
        <f>'Model aktualizovaný (MA)'!J25*'Model aktualizovaný (MA)'!$R25</f>
        <v>0</v>
      </c>
      <c r="K25" s="54">
        <f>'Model aktualizovaný (MA)'!K25*'Model aktualizovaný (MA)'!$R25</f>
        <v>0</v>
      </c>
      <c r="L25" s="54">
        <f>'Model aktualizovaný (MA)'!L25*'Model aktualizovaný (MA)'!$R25</f>
        <v>0</v>
      </c>
      <c r="M25" s="54">
        <f>'Model aktualizovaný (MA)'!M25*'Model aktualizovaný (MA)'!$R25</f>
        <v>0</v>
      </c>
      <c r="N25" s="54">
        <f>'Model aktualizovaný (MA)'!N25*'Model aktualizovaný (MA)'!$R25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135</v>
      </c>
      <c r="C26" s="10"/>
      <c r="D26" s="181" t="s">
        <v>153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25">
      <c r="A27" s="32">
        <v>26</v>
      </c>
      <c r="B27" s="33" t="s">
        <v>29</v>
      </c>
      <c r="C27" s="33"/>
      <c r="D27" s="178" t="s">
        <v>275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136</v>
      </c>
      <c r="C28" s="10"/>
      <c r="D28" s="181" t="s">
        <v>154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84" t="s">
        <v>18</v>
      </c>
      <c r="S28"/>
    </row>
    <row r="29" spans="1:19" ht="15" hidden="1" x14ac:dyDescent="0.25"/>
    <row r="30" spans="1:19" ht="15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t="15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t="15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t="15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PiLlqC0jc4//646PLAPiJ2wJGRGf4gNhk3XUhLy71bLUwZrlAU8EQWw1G9HY1KT+/uoXXFinakEWVvHh2v3NPg==" saltValue="ipmny92XLCMpht76mZeDQA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8244-0C2F-4C92-ADF5-7BD5027D9D17}">
  <sheetPr codeName="List10">
    <tabColor theme="1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D27" sqref="D27"/>
    </sheetView>
  </sheetViews>
  <sheetFormatPr defaultColWidth="0" defaultRowHeight="0" customHeight="1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ht="15" x14ac:dyDescent="0.25">
      <c r="A1" s="45" t="s">
        <v>127</v>
      </c>
      <c r="B1" s="46"/>
      <c r="C1" s="46"/>
      <c r="D1" s="47"/>
      <c r="E1" s="272" t="s">
        <v>50</v>
      </c>
      <c r="F1" s="272"/>
      <c r="G1" s="272"/>
      <c r="H1" s="272"/>
      <c r="I1" s="272"/>
      <c r="J1" s="272"/>
      <c r="K1" s="272"/>
      <c r="L1" s="272"/>
      <c r="M1" s="272"/>
      <c r="N1" s="272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2">
        <f>'Model aktualizovaný (MA)'!E3*'Model aktualizovaný (MA)'!$S3</f>
        <v>0</v>
      </c>
      <c r="F3" s="112">
        <f>'Model aktualizovaný (MA)'!F3*'Model aktualizovaný (MA)'!$S3</f>
        <v>0</v>
      </c>
      <c r="G3" s="112">
        <f>'Model aktualizovaný (MA)'!G3*'Model aktualizovaný (MA)'!$S3</f>
        <v>0</v>
      </c>
      <c r="H3" s="112">
        <f>'Model aktualizovaný (MA)'!H3*'Model aktualizovaný (MA)'!$S3</f>
        <v>0</v>
      </c>
      <c r="I3" s="112">
        <f>'Model aktualizovaný (MA)'!I3*'Model aktualizovaný (MA)'!$S3</f>
        <v>0</v>
      </c>
      <c r="J3" s="112">
        <f>'Model aktualizovaný (MA)'!J3*'Model aktualizovaný (MA)'!$S3</f>
        <v>0</v>
      </c>
      <c r="K3" s="112">
        <f>'Model aktualizovaný (MA)'!K3*'Model aktualizovaný (MA)'!$S3</f>
        <v>0</v>
      </c>
      <c r="L3" s="112">
        <f>'Model aktualizovaný (MA)'!L3*'Model aktualizovaný (MA)'!$S3</f>
        <v>0</v>
      </c>
      <c r="M3" s="112">
        <f>'Model aktualizovaný (MA)'!M3*'Model aktualizovaný (MA)'!$S3</f>
        <v>0</v>
      </c>
      <c r="N3" s="112">
        <f>'Model aktualizovaný (MA)'!N3*'Model aktualizovaný (MA)'!$S3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ht="15" x14ac:dyDescent="0.25">
      <c r="A4" s="6"/>
      <c r="B4" s="7"/>
      <c r="C4" s="141">
        <v>1.2</v>
      </c>
      <c r="D4" s="29" t="s">
        <v>19</v>
      </c>
      <c r="E4" s="54">
        <f>'Model aktualizovaný (MA)'!E4*'Model aktualizovaný (MA)'!$S4</f>
        <v>0</v>
      </c>
      <c r="F4" s="54">
        <f>'Model aktualizovaný (MA)'!F4*'Model aktualizovaný (MA)'!$S4</f>
        <v>0</v>
      </c>
      <c r="G4" s="54">
        <f>'Model aktualizovaný (MA)'!G4*'Model aktualizovaný (MA)'!$S4</f>
        <v>0</v>
      </c>
      <c r="H4" s="54">
        <f>'Model aktualizovaný (MA)'!H4*'Model aktualizovaný (MA)'!$S4</f>
        <v>0</v>
      </c>
      <c r="I4" s="54">
        <f>'Model aktualizovaný (MA)'!I4*'Model aktualizovaný (MA)'!$S4</f>
        <v>0</v>
      </c>
      <c r="J4" s="54">
        <f>'Model aktualizovaný (MA)'!J4*'Model aktualizovaný (MA)'!$S4</f>
        <v>0</v>
      </c>
      <c r="K4" s="54">
        <f>'Model aktualizovaný (MA)'!K4*'Model aktualizovaný (MA)'!$S4</f>
        <v>0</v>
      </c>
      <c r="L4" s="54">
        <f>'Model aktualizovaný (MA)'!L4*'Model aktualizovaný (MA)'!$S4</f>
        <v>0</v>
      </c>
      <c r="M4" s="54">
        <f>'Model aktualizovaný (MA)'!M4*'Model aktualizovaný (MA)'!$S4</f>
        <v>0</v>
      </c>
      <c r="N4" s="54">
        <f>'Model aktualizovaný (MA)'!N4*'Model aktualizovaný (MA)'!$S4</f>
        <v>0</v>
      </c>
      <c r="O4" s="53">
        <f t="shared" si="0"/>
        <v>0</v>
      </c>
      <c r="P4" s="128">
        <f t="shared" si="1"/>
        <v>0</v>
      </c>
    </row>
    <row r="5" spans="1:16" ht="15" x14ac:dyDescent="0.25">
      <c r="A5" s="6">
        <v>2</v>
      </c>
      <c r="B5" s="7" t="s">
        <v>1</v>
      </c>
      <c r="C5" s="141"/>
      <c r="D5" s="29"/>
      <c r="E5" s="54">
        <f>'Model aktualizovaný (MA)'!E5*'Model aktualizovaný (MA)'!$S5</f>
        <v>0</v>
      </c>
      <c r="F5" s="54">
        <f>'Model aktualizovaný (MA)'!F5*'Model aktualizovaný (MA)'!$S5</f>
        <v>0</v>
      </c>
      <c r="G5" s="54">
        <f>'Model aktualizovaný (MA)'!G5*'Model aktualizovaný (MA)'!$S5</f>
        <v>0</v>
      </c>
      <c r="H5" s="54">
        <f>'Model aktualizovaný (MA)'!H5*'Model aktualizovaný (MA)'!$S5</f>
        <v>0</v>
      </c>
      <c r="I5" s="54">
        <f>'Model aktualizovaný (MA)'!I5*'Model aktualizovaný (MA)'!$S5</f>
        <v>0</v>
      </c>
      <c r="J5" s="54">
        <f>'Model aktualizovaný (MA)'!J5*'Model aktualizovaný (MA)'!$S5</f>
        <v>0</v>
      </c>
      <c r="K5" s="54">
        <f>'Model aktualizovaný (MA)'!K5*'Model aktualizovaný (MA)'!$S5</f>
        <v>0</v>
      </c>
      <c r="L5" s="54">
        <f>'Model aktualizovaný (MA)'!L5*'Model aktualizovaný (MA)'!$S5</f>
        <v>0</v>
      </c>
      <c r="M5" s="54">
        <f>'Model aktualizovaný (MA)'!M5*'Model aktualizovaný (MA)'!$S5</f>
        <v>0</v>
      </c>
      <c r="N5" s="54">
        <f>'Model aktualizovaný (MA)'!N5*'Model aktualizovaný (MA)'!$S5</f>
        <v>0</v>
      </c>
      <c r="O5" s="53">
        <f t="shared" si="0"/>
        <v>0</v>
      </c>
      <c r="P5" s="128">
        <f t="shared" si="1"/>
        <v>0</v>
      </c>
    </row>
    <row r="6" spans="1:16" ht="15" x14ac:dyDescent="0.25">
      <c r="A6" s="6">
        <v>3</v>
      </c>
      <c r="B6" s="7" t="s">
        <v>2</v>
      </c>
      <c r="C6" s="141"/>
      <c r="D6" s="29"/>
      <c r="E6" s="54">
        <f>'Model aktualizovaný (MA)'!E6*'Model aktualizovaný (MA)'!$S6</f>
        <v>0</v>
      </c>
      <c r="F6" s="54">
        <f>'Model aktualizovaný (MA)'!F6*'Model aktualizovaný (MA)'!$S6</f>
        <v>0</v>
      </c>
      <c r="G6" s="54">
        <f>'Model aktualizovaný (MA)'!G6*'Model aktualizovaný (MA)'!$S6</f>
        <v>0</v>
      </c>
      <c r="H6" s="54">
        <f>'Model aktualizovaný (MA)'!H6*'Model aktualizovaný (MA)'!$S6</f>
        <v>0</v>
      </c>
      <c r="I6" s="54">
        <f>'Model aktualizovaný (MA)'!I6*'Model aktualizovaný (MA)'!$S6</f>
        <v>0</v>
      </c>
      <c r="J6" s="54">
        <f>'Model aktualizovaný (MA)'!J6*'Model aktualizovaný (MA)'!$S6</f>
        <v>0</v>
      </c>
      <c r="K6" s="54">
        <f>'Model aktualizovaný (MA)'!K6*'Model aktualizovaný (MA)'!$S6</f>
        <v>0</v>
      </c>
      <c r="L6" s="54">
        <f>'Model aktualizovaný (MA)'!L6*'Model aktualizovaný (MA)'!$S6</f>
        <v>0</v>
      </c>
      <c r="M6" s="54">
        <f>'Model aktualizovaný (MA)'!M6*'Model aktualizovaný (MA)'!$S6</f>
        <v>0</v>
      </c>
      <c r="N6" s="54">
        <f>'Model aktualizovaný (MA)'!N6*'Model aktualizovaný (MA)'!$S6</f>
        <v>0</v>
      </c>
      <c r="O6" s="53">
        <f t="shared" si="0"/>
        <v>0</v>
      </c>
      <c r="P6" s="128">
        <f t="shared" si="1"/>
        <v>0</v>
      </c>
    </row>
    <row r="7" spans="1:16" ht="15" x14ac:dyDescent="0.25">
      <c r="A7" s="6">
        <v>4</v>
      </c>
      <c r="B7" s="7" t="s">
        <v>3</v>
      </c>
      <c r="C7" s="141"/>
      <c r="D7" s="29"/>
      <c r="E7" s="54">
        <f>'Model aktualizovaný (MA)'!E7*'Model aktualizovaný (MA)'!$S7</f>
        <v>0</v>
      </c>
      <c r="F7" s="54">
        <f>'Model aktualizovaný (MA)'!F7*'Model aktualizovaný (MA)'!$S7</f>
        <v>0</v>
      </c>
      <c r="G7" s="54">
        <f>'Model aktualizovaný (MA)'!G7*'Model aktualizovaný (MA)'!$S7</f>
        <v>0</v>
      </c>
      <c r="H7" s="54">
        <f>'Model aktualizovaný (MA)'!H7*'Model aktualizovaný (MA)'!$S7</f>
        <v>0</v>
      </c>
      <c r="I7" s="54">
        <f>'Model aktualizovaný (MA)'!I7*'Model aktualizovaný (MA)'!$S7</f>
        <v>0</v>
      </c>
      <c r="J7" s="54">
        <f>'Model aktualizovaný (MA)'!J7*'Model aktualizovaný (MA)'!$S7</f>
        <v>0</v>
      </c>
      <c r="K7" s="54">
        <f>'Model aktualizovaný (MA)'!K7*'Model aktualizovaný (MA)'!$S7</f>
        <v>0</v>
      </c>
      <c r="L7" s="54">
        <f>'Model aktualizovaný (MA)'!L7*'Model aktualizovaný (MA)'!$S7</f>
        <v>0</v>
      </c>
      <c r="M7" s="54">
        <f>'Model aktualizovaný (MA)'!M7*'Model aktualizovaný (MA)'!$S7</f>
        <v>0</v>
      </c>
      <c r="N7" s="54">
        <f>'Model aktualizovaný (MA)'!N7*'Model aktualizovaný (MA)'!$S7</f>
        <v>0</v>
      </c>
      <c r="O7" s="53">
        <f t="shared" si="0"/>
        <v>0</v>
      </c>
      <c r="P7" s="128">
        <f t="shared" si="1"/>
        <v>0</v>
      </c>
    </row>
    <row r="8" spans="1:16" ht="15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54">
        <f>'Model aktualizovaný (MA)'!E8*'Model aktualizovaný (MA)'!$S8</f>
        <v>0</v>
      </c>
      <c r="F8" s="54">
        <f>'Model aktualizovaný (MA)'!F8*'Model aktualizovaný (MA)'!$S8</f>
        <v>0</v>
      </c>
      <c r="G8" s="54">
        <f>'Model aktualizovaný (MA)'!G8*'Model aktualizovaný (MA)'!$S8</f>
        <v>0</v>
      </c>
      <c r="H8" s="54">
        <f>'Model aktualizovaný (MA)'!H8*'Model aktualizovaný (MA)'!$S8</f>
        <v>0</v>
      </c>
      <c r="I8" s="54">
        <f>'Model aktualizovaný (MA)'!I8*'Model aktualizovaný (MA)'!$S8</f>
        <v>0</v>
      </c>
      <c r="J8" s="54">
        <f>'Model aktualizovaný (MA)'!J8*'Model aktualizovaný (MA)'!$S8</f>
        <v>0</v>
      </c>
      <c r="K8" s="54">
        <f>'Model aktualizovaný (MA)'!K8*'Model aktualizovaný (MA)'!$S8</f>
        <v>0</v>
      </c>
      <c r="L8" s="54">
        <f>'Model aktualizovaný (MA)'!L8*'Model aktualizovaný (MA)'!$S8</f>
        <v>0</v>
      </c>
      <c r="M8" s="54">
        <f>'Model aktualizovaný (MA)'!M8*'Model aktualizovaný (MA)'!$S8</f>
        <v>0</v>
      </c>
      <c r="N8" s="54">
        <f>'Model aktualizovaný (MA)'!N8*'Model aktualizovaný (MA)'!$S8</f>
        <v>0</v>
      </c>
      <c r="O8" s="53">
        <f t="shared" si="0"/>
        <v>0</v>
      </c>
      <c r="P8" s="128">
        <f t="shared" si="1"/>
        <v>0</v>
      </c>
    </row>
    <row r="9" spans="1:16" ht="15" x14ac:dyDescent="0.25">
      <c r="A9" s="6"/>
      <c r="B9" s="7"/>
      <c r="C9" s="141">
        <v>5.2</v>
      </c>
      <c r="D9" s="30" t="s">
        <v>221</v>
      </c>
      <c r="E9" s="54">
        <f>'Model aktualizovaný (MA)'!E9*'Model aktualizovaný (MA)'!$S9</f>
        <v>0</v>
      </c>
      <c r="F9" s="54">
        <f>'Model aktualizovaný (MA)'!F9*'Model aktualizovaný (MA)'!$S9</f>
        <v>0</v>
      </c>
      <c r="G9" s="54">
        <f>'Model aktualizovaný (MA)'!G9*'Model aktualizovaný (MA)'!$S9</f>
        <v>0</v>
      </c>
      <c r="H9" s="54">
        <f>'Model aktualizovaný (MA)'!H9*'Model aktualizovaný (MA)'!$S9</f>
        <v>0</v>
      </c>
      <c r="I9" s="54">
        <f>'Model aktualizovaný (MA)'!I9*'Model aktualizovaný (MA)'!$S9</f>
        <v>0</v>
      </c>
      <c r="J9" s="54">
        <f>'Model aktualizovaný (MA)'!J9*'Model aktualizovaný (MA)'!$S9</f>
        <v>0</v>
      </c>
      <c r="K9" s="54">
        <f>'Model aktualizovaný (MA)'!K9*'Model aktualizovaný (MA)'!$S9</f>
        <v>0</v>
      </c>
      <c r="L9" s="54">
        <f>'Model aktualizovaný (MA)'!L9*'Model aktualizovaný (MA)'!$S9</f>
        <v>0</v>
      </c>
      <c r="M9" s="54">
        <f>'Model aktualizovaný (MA)'!M9*'Model aktualizovaný (MA)'!$S9</f>
        <v>0</v>
      </c>
      <c r="N9" s="54">
        <f>'Model aktualizovaný (MA)'!N9*'Model aktualizovaný (MA)'!$S9</f>
        <v>0</v>
      </c>
      <c r="O9" s="53">
        <f t="shared" si="0"/>
        <v>0</v>
      </c>
      <c r="P9" s="128">
        <f t="shared" si="1"/>
        <v>0</v>
      </c>
    </row>
    <row r="10" spans="1:16" ht="15" x14ac:dyDescent="0.25">
      <c r="A10" s="6">
        <v>6</v>
      </c>
      <c r="B10" s="7" t="s">
        <v>5</v>
      </c>
      <c r="C10" s="141"/>
      <c r="D10" s="29"/>
      <c r="E10" s="54">
        <f>'Model aktualizovaný (MA)'!E10*'Model aktualizovaný (MA)'!$S10</f>
        <v>0</v>
      </c>
      <c r="F10" s="54">
        <f>'Model aktualizovaný (MA)'!F10*'Model aktualizovaný (MA)'!$S10</f>
        <v>0</v>
      </c>
      <c r="G10" s="54">
        <f>'Model aktualizovaný (MA)'!G10*'Model aktualizovaný (MA)'!$S10</f>
        <v>0</v>
      </c>
      <c r="H10" s="54">
        <f>'Model aktualizovaný (MA)'!H10*'Model aktualizovaný (MA)'!$S10</f>
        <v>0</v>
      </c>
      <c r="I10" s="54">
        <f>'Model aktualizovaný (MA)'!I10*'Model aktualizovaný (MA)'!$S10</f>
        <v>0</v>
      </c>
      <c r="J10" s="54">
        <f>'Model aktualizovaný (MA)'!J10*'Model aktualizovaný (MA)'!$S10</f>
        <v>0</v>
      </c>
      <c r="K10" s="54">
        <f>'Model aktualizovaný (MA)'!K10*'Model aktualizovaný (MA)'!$S10</f>
        <v>0</v>
      </c>
      <c r="L10" s="54">
        <f>'Model aktualizovaný (MA)'!L10*'Model aktualizovaný (MA)'!$S10</f>
        <v>0</v>
      </c>
      <c r="M10" s="54">
        <f>'Model aktualizovaný (MA)'!M10*'Model aktualizovaný (MA)'!$S10</f>
        <v>0</v>
      </c>
      <c r="N10" s="54">
        <f>'Model aktualizovaný (MA)'!N10*'Model aktualizovaný (MA)'!$S10</f>
        <v>0</v>
      </c>
      <c r="O10" s="53">
        <f t="shared" si="0"/>
        <v>0</v>
      </c>
      <c r="P10" s="128">
        <f t="shared" si="1"/>
        <v>0</v>
      </c>
    </row>
    <row r="11" spans="1:16" ht="15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'Model aktualizovaný (MA)'!E11*'Model aktualizovaný (MA)'!$S11</f>
        <v>0</v>
      </c>
      <c r="F11" s="54">
        <f>'Model aktualizovaný (MA)'!F11*'Model aktualizovaný (MA)'!$S11</f>
        <v>0</v>
      </c>
      <c r="G11" s="54">
        <f>'Model aktualizovaný (MA)'!G11*'Model aktualizovaný (MA)'!$S11</f>
        <v>0</v>
      </c>
      <c r="H11" s="54">
        <f>'Model aktualizovaný (MA)'!H11*'Model aktualizovaný (MA)'!$S11</f>
        <v>0</v>
      </c>
      <c r="I11" s="54">
        <f>'Model aktualizovaný (MA)'!I11*'Model aktualizovaný (MA)'!$S11</f>
        <v>0</v>
      </c>
      <c r="J11" s="54">
        <f>'Model aktualizovaný (MA)'!J11*'Model aktualizovaný (MA)'!$S11</f>
        <v>0</v>
      </c>
      <c r="K11" s="54">
        <f>'Model aktualizovaný (MA)'!K11*'Model aktualizovaný (MA)'!$S11</f>
        <v>0</v>
      </c>
      <c r="L11" s="54">
        <f>'Model aktualizovaný (MA)'!L11*'Model aktualizovaný (MA)'!$S11</f>
        <v>0</v>
      </c>
      <c r="M11" s="54">
        <f>'Model aktualizovaný (MA)'!M11*'Model aktualizovaný (MA)'!$S11</f>
        <v>0</v>
      </c>
      <c r="N11" s="54">
        <f>'Model aktualizovaný (MA)'!N11*'Model aktualizovaný (MA)'!$S11</f>
        <v>0</v>
      </c>
      <c r="O11" s="53">
        <f t="shared" si="0"/>
        <v>0</v>
      </c>
      <c r="P11" s="128">
        <f t="shared" si="1"/>
        <v>0</v>
      </c>
    </row>
    <row r="12" spans="1:16" ht="15" x14ac:dyDescent="0.25">
      <c r="A12" s="6"/>
      <c r="B12" s="7"/>
      <c r="C12" s="141" t="s">
        <v>212</v>
      </c>
      <c r="D12" s="29" t="s">
        <v>213</v>
      </c>
      <c r="E12" s="54">
        <f>'Model aktualizovaný (MA)'!E12*'Model aktualizovaný (MA)'!$S12</f>
        <v>0</v>
      </c>
      <c r="F12" s="54">
        <f>'Model aktualizovaný (MA)'!F12*'Model aktualizovaný (MA)'!$S12</f>
        <v>0</v>
      </c>
      <c r="G12" s="54">
        <f>'Model aktualizovaný (MA)'!G12*'Model aktualizovaný (MA)'!$S12</f>
        <v>0</v>
      </c>
      <c r="H12" s="54">
        <f>'Model aktualizovaný (MA)'!H12*'Model aktualizovaný (MA)'!$S12</f>
        <v>0</v>
      </c>
      <c r="I12" s="54">
        <f>'Model aktualizovaný (MA)'!I12*'Model aktualizovaný (MA)'!$S12</f>
        <v>0</v>
      </c>
      <c r="J12" s="54">
        <f>'Model aktualizovaný (MA)'!J12*'Model aktualizovaný (MA)'!$S12</f>
        <v>0</v>
      </c>
      <c r="K12" s="54">
        <f>'Model aktualizovaný (MA)'!K12*'Model aktualizovaný (MA)'!$S12</f>
        <v>0</v>
      </c>
      <c r="L12" s="54">
        <f>'Model aktualizovaný (MA)'!L12*'Model aktualizovaný (MA)'!$S12</f>
        <v>0</v>
      </c>
      <c r="M12" s="54">
        <f>'Model aktualizovaný (MA)'!M12*'Model aktualizovaný (MA)'!$S12</f>
        <v>0</v>
      </c>
      <c r="N12" s="54">
        <f>'Model aktualizovaný (MA)'!N12*'Model aktualizovaný (MA)'!$S12</f>
        <v>0</v>
      </c>
      <c r="O12" s="53">
        <f t="shared" si="0"/>
        <v>0</v>
      </c>
      <c r="P12" s="128">
        <f t="shared" si="1"/>
        <v>0</v>
      </c>
    </row>
    <row r="13" spans="1:16" ht="15" x14ac:dyDescent="0.25">
      <c r="A13" s="6"/>
      <c r="B13" s="7"/>
      <c r="C13" s="141" t="s">
        <v>214</v>
      </c>
      <c r="D13" s="29" t="s">
        <v>21</v>
      </c>
      <c r="E13" s="54">
        <f>'Model aktualizovaný (MA)'!E13*'Model aktualizovaný (MA)'!$S13</f>
        <v>0</v>
      </c>
      <c r="F13" s="54">
        <f>'Model aktualizovaný (MA)'!F13*'Model aktualizovaný (MA)'!$S13</f>
        <v>0</v>
      </c>
      <c r="G13" s="54">
        <f>'Model aktualizovaný (MA)'!G13*'Model aktualizovaný (MA)'!$S13</f>
        <v>0</v>
      </c>
      <c r="H13" s="54">
        <f>'Model aktualizovaný (MA)'!H13*'Model aktualizovaný (MA)'!$S13</f>
        <v>0</v>
      </c>
      <c r="I13" s="54">
        <f>'Model aktualizovaný (MA)'!I13*'Model aktualizovaný (MA)'!$S13</f>
        <v>0</v>
      </c>
      <c r="J13" s="54">
        <f>'Model aktualizovaný (MA)'!J13*'Model aktualizovaný (MA)'!$S13</f>
        <v>0</v>
      </c>
      <c r="K13" s="54">
        <f>'Model aktualizovaný (MA)'!K13*'Model aktualizovaný (MA)'!$S13</f>
        <v>0</v>
      </c>
      <c r="L13" s="54">
        <f>'Model aktualizovaný (MA)'!L13*'Model aktualizovaný (MA)'!$S13</f>
        <v>0</v>
      </c>
      <c r="M13" s="54">
        <f>'Model aktualizovaný (MA)'!M13*'Model aktualizovaný (MA)'!$S13</f>
        <v>0</v>
      </c>
      <c r="N13" s="54">
        <f>'Model aktualizovaný (MA)'!N13*'Model aktualizovaný (MA)'!$S13</f>
        <v>0</v>
      </c>
      <c r="O13" s="53">
        <f t="shared" si="0"/>
        <v>0</v>
      </c>
      <c r="P13" s="128">
        <f t="shared" si="1"/>
        <v>0</v>
      </c>
    </row>
    <row r="14" spans="1:16" ht="15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'Model aktualizovaný (MA)'!E14*'Model aktualizovaný (MA)'!$S14</f>
        <v>0</v>
      </c>
      <c r="F14" s="54">
        <f>'Model aktualizovaný (MA)'!F14*'Model aktualizovaný (MA)'!$S14</f>
        <v>0</v>
      </c>
      <c r="G14" s="54">
        <f>'Model aktualizovaný (MA)'!G14*'Model aktualizovaný (MA)'!$S14</f>
        <v>0</v>
      </c>
      <c r="H14" s="54">
        <f>'Model aktualizovaný (MA)'!H14*'Model aktualizovaný (MA)'!$S14</f>
        <v>0</v>
      </c>
      <c r="I14" s="54">
        <f>'Model aktualizovaný (MA)'!I14*'Model aktualizovaný (MA)'!$S14</f>
        <v>0</v>
      </c>
      <c r="J14" s="54">
        <f>'Model aktualizovaný (MA)'!J14*'Model aktualizovaný (MA)'!$S14</f>
        <v>0</v>
      </c>
      <c r="K14" s="54">
        <f>'Model aktualizovaný (MA)'!K14*'Model aktualizovaný (MA)'!$S14</f>
        <v>0</v>
      </c>
      <c r="L14" s="54">
        <f>'Model aktualizovaný (MA)'!L14*'Model aktualizovaný (MA)'!$S14</f>
        <v>0</v>
      </c>
      <c r="M14" s="54">
        <f>'Model aktualizovaný (MA)'!M14*'Model aktualizovaný (MA)'!$S14</f>
        <v>0</v>
      </c>
      <c r="N14" s="54">
        <f>'Model aktualizovaný (MA)'!N14*'Model aktualizovaný (MA)'!$S14</f>
        <v>0</v>
      </c>
      <c r="O14" s="53">
        <f t="shared" si="0"/>
        <v>0</v>
      </c>
      <c r="P14" s="128">
        <f t="shared" si="1"/>
        <v>0</v>
      </c>
    </row>
    <row r="15" spans="1:16" ht="15" x14ac:dyDescent="0.25">
      <c r="A15" s="6"/>
      <c r="B15" s="7"/>
      <c r="C15" s="141" t="s">
        <v>215</v>
      </c>
      <c r="D15" s="29" t="s">
        <v>213</v>
      </c>
      <c r="E15" s="54">
        <f>'Model aktualizovaný (MA)'!E15*'Model aktualizovaný (MA)'!$S15</f>
        <v>0</v>
      </c>
      <c r="F15" s="54">
        <f>'Model aktualizovaný (MA)'!F15*'Model aktualizovaný (MA)'!$S15</f>
        <v>0</v>
      </c>
      <c r="G15" s="54">
        <f>'Model aktualizovaný (MA)'!G15*'Model aktualizovaný (MA)'!$S15</f>
        <v>0</v>
      </c>
      <c r="H15" s="54">
        <f>'Model aktualizovaný (MA)'!H15*'Model aktualizovaný (MA)'!$S15</f>
        <v>0</v>
      </c>
      <c r="I15" s="54">
        <f>'Model aktualizovaný (MA)'!I15*'Model aktualizovaný (MA)'!$S15</f>
        <v>0</v>
      </c>
      <c r="J15" s="54">
        <f>'Model aktualizovaný (MA)'!J15*'Model aktualizovaný (MA)'!$S15</f>
        <v>0</v>
      </c>
      <c r="K15" s="54">
        <f>'Model aktualizovaný (MA)'!K15*'Model aktualizovaný (MA)'!$S15</f>
        <v>0</v>
      </c>
      <c r="L15" s="54">
        <f>'Model aktualizovaný (MA)'!L15*'Model aktualizovaný (MA)'!$S15</f>
        <v>0</v>
      </c>
      <c r="M15" s="54">
        <f>'Model aktualizovaný (MA)'!M15*'Model aktualizovaný (MA)'!$S15</f>
        <v>0</v>
      </c>
      <c r="N15" s="54">
        <f>'Model aktualizovaný (MA)'!N15*'Model aktualizovaný (MA)'!$S15</f>
        <v>0</v>
      </c>
      <c r="O15" s="53">
        <f t="shared" si="0"/>
        <v>0</v>
      </c>
      <c r="P15" s="128">
        <f t="shared" si="1"/>
        <v>0</v>
      </c>
    </row>
    <row r="16" spans="1:16" ht="15" x14ac:dyDescent="0.25">
      <c r="A16" s="6"/>
      <c r="B16" s="7"/>
      <c r="C16" s="141" t="s">
        <v>216</v>
      </c>
      <c r="D16" s="29" t="s">
        <v>21</v>
      </c>
      <c r="E16" s="54">
        <f>'Model aktualizovaný (MA)'!E16*'Model aktualizovaný (MA)'!$S16</f>
        <v>0</v>
      </c>
      <c r="F16" s="54">
        <f>'Model aktualizovaný (MA)'!F16*'Model aktualizovaný (MA)'!$S16</f>
        <v>0</v>
      </c>
      <c r="G16" s="54">
        <f>'Model aktualizovaný (MA)'!G16*'Model aktualizovaný (MA)'!$S16</f>
        <v>0</v>
      </c>
      <c r="H16" s="54">
        <f>'Model aktualizovaný (MA)'!H16*'Model aktualizovaný (MA)'!$S16</f>
        <v>0</v>
      </c>
      <c r="I16" s="54">
        <f>'Model aktualizovaný (MA)'!I16*'Model aktualizovaný (MA)'!$S16</f>
        <v>0</v>
      </c>
      <c r="J16" s="54">
        <f>'Model aktualizovaný (MA)'!J16*'Model aktualizovaný (MA)'!$S16</f>
        <v>0</v>
      </c>
      <c r="K16" s="54">
        <f>'Model aktualizovaný (MA)'!K16*'Model aktualizovaný (MA)'!$S16</f>
        <v>0</v>
      </c>
      <c r="L16" s="54">
        <f>'Model aktualizovaný (MA)'!L16*'Model aktualizovaný (MA)'!$S16</f>
        <v>0</v>
      </c>
      <c r="M16" s="54">
        <f>'Model aktualizovaný (MA)'!M16*'Model aktualizovaný (MA)'!$S16</f>
        <v>0</v>
      </c>
      <c r="N16" s="54">
        <f>'Model aktualizovaný (MA)'!N16*'Model aktualizovaný (MA)'!$S16</f>
        <v>0</v>
      </c>
      <c r="O16" s="53">
        <f t="shared" si="0"/>
        <v>0</v>
      </c>
      <c r="P16" s="128">
        <f t="shared" si="1"/>
        <v>0</v>
      </c>
    </row>
    <row r="17" spans="1:19" ht="15" x14ac:dyDescent="0.25">
      <c r="A17" s="6">
        <v>9</v>
      </c>
      <c r="B17" s="7" t="s">
        <v>8</v>
      </c>
      <c r="C17" s="141"/>
      <c r="D17" s="8"/>
      <c r="E17" s="54">
        <f>'Model aktualizovaný (MA)'!E17*'Model aktualizovaný (MA)'!$S17</f>
        <v>0</v>
      </c>
      <c r="F17" s="54">
        <f>'Model aktualizovaný (MA)'!F17*'Model aktualizovaný (MA)'!$S17</f>
        <v>0</v>
      </c>
      <c r="G17" s="54">
        <f>'Model aktualizovaný (MA)'!G17*'Model aktualizovaný (MA)'!$S17</f>
        <v>0</v>
      </c>
      <c r="H17" s="54">
        <f>'Model aktualizovaný (MA)'!H17*'Model aktualizovaný (MA)'!$S17</f>
        <v>0</v>
      </c>
      <c r="I17" s="54">
        <f>'Model aktualizovaný (MA)'!I17*'Model aktualizovaný (MA)'!$S17</f>
        <v>0</v>
      </c>
      <c r="J17" s="54">
        <f>'Model aktualizovaný (MA)'!J17*'Model aktualizovaný (MA)'!$S17</f>
        <v>0</v>
      </c>
      <c r="K17" s="54">
        <f>'Model aktualizovaný (MA)'!K17*'Model aktualizovaný (MA)'!$S17</f>
        <v>0</v>
      </c>
      <c r="L17" s="54">
        <f>'Model aktualizovaný (MA)'!L17*'Model aktualizovaný (MA)'!$S17</f>
        <v>0</v>
      </c>
      <c r="M17" s="54">
        <f>'Model aktualizovaný (MA)'!M17*'Model aktualizovaný (MA)'!$S17</f>
        <v>0</v>
      </c>
      <c r="N17" s="54">
        <f>'Model aktualizovaný (MA)'!N17*'Model aktualizovaný (MA)'!$S17</f>
        <v>0</v>
      </c>
      <c r="O17" s="53">
        <f t="shared" si="0"/>
        <v>0</v>
      </c>
      <c r="P17" s="128">
        <f t="shared" si="1"/>
        <v>0</v>
      </c>
    </row>
    <row r="18" spans="1:19" ht="15" x14ac:dyDescent="0.25">
      <c r="A18" s="6">
        <v>10</v>
      </c>
      <c r="B18" s="7" t="s">
        <v>9</v>
      </c>
      <c r="C18" s="141"/>
      <c r="D18" s="8"/>
      <c r="E18" s="54">
        <f>'Model aktualizovaný (MA)'!E18*'Model aktualizovaný (MA)'!$S18</f>
        <v>0</v>
      </c>
      <c r="F18" s="54">
        <f>'Model aktualizovaný (MA)'!F18*'Model aktualizovaný (MA)'!$S18</f>
        <v>0</v>
      </c>
      <c r="G18" s="54">
        <f>'Model aktualizovaný (MA)'!G18*'Model aktualizovaný (MA)'!$S18</f>
        <v>0</v>
      </c>
      <c r="H18" s="54">
        <f>'Model aktualizovaný (MA)'!H18*'Model aktualizovaný (MA)'!$S18</f>
        <v>0</v>
      </c>
      <c r="I18" s="54">
        <f>'Model aktualizovaný (MA)'!I18*'Model aktualizovaný (MA)'!$S18</f>
        <v>0</v>
      </c>
      <c r="J18" s="54">
        <f>'Model aktualizovaný (MA)'!J18*'Model aktualizovaný (MA)'!$S18</f>
        <v>0</v>
      </c>
      <c r="K18" s="54">
        <f>'Model aktualizovaný (MA)'!K18*'Model aktualizovaný (MA)'!$S18</f>
        <v>0</v>
      </c>
      <c r="L18" s="54">
        <f>'Model aktualizovaný (MA)'!L18*'Model aktualizovaný (MA)'!$S18</f>
        <v>0</v>
      </c>
      <c r="M18" s="54">
        <f>'Model aktualizovaný (MA)'!M18*'Model aktualizovaný (MA)'!$S18</f>
        <v>0</v>
      </c>
      <c r="N18" s="54">
        <f>'Model aktualizovaný (MA)'!N18*'Model aktualizovaný (MA)'!$S18</f>
        <v>0</v>
      </c>
      <c r="O18" s="53">
        <f t="shared" si="0"/>
        <v>0</v>
      </c>
      <c r="P18" s="128">
        <f t="shared" si="1"/>
        <v>0</v>
      </c>
    </row>
    <row r="19" spans="1:19" ht="15" x14ac:dyDescent="0.25">
      <c r="A19" s="6">
        <v>11</v>
      </c>
      <c r="B19" s="7" t="s">
        <v>10</v>
      </c>
      <c r="C19" s="141"/>
      <c r="D19" s="8"/>
      <c r="E19" s="54">
        <f>'Model aktualizovaný (MA)'!E19*'Model aktualizovaný (MA)'!$S19</f>
        <v>0</v>
      </c>
      <c r="F19" s="54">
        <f>'Model aktualizovaný (MA)'!F19*'Model aktualizovaný (MA)'!$S19</f>
        <v>0</v>
      </c>
      <c r="G19" s="54">
        <f>'Model aktualizovaný (MA)'!G19*'Model aktualizovaný (MA)'!$S19</f>
        <v>0</v>
      </c>
      <c r="H19" s="54">
        <f>'Model aktualizovaný (MA)'!H19*'Model aktualizovaný (MA)'!$S19</f>
        <v>0</v>
      </c>
      <c r="I19" s="54">
        <f>'Model aktualizovaný (MA)'!I19*'Model aktualizovaný (MA)'!$S19</f>
        <v>0</v>
      </c>
      <c r="J19" s="54">
        <f>'Model aktualizovaný (MA)'!J19*'Model aktualizovaný (MA)'!$S19</f>
        <v>0</v>
      </c>
      <c r="K19" s="54">
        <f>'Model aktualizovaný (MA)'!K19*'Model aktualizovaný (MA)'!$S19</f>
        <v>0</v>
      </c>
      <c r="L19" s="54">
        <f>'Model aktualizovaný (MA)'!L19*'Model aktualizovaný (MA)'!$S19</f>
        <v>0</v>
      </c>
      <c r="M19" s="54">
        <f>'Model aktualizovaný (MA)'!M19*'Model aktualizovaný (MA)'!$S19</f>
        <v>0</v>
      </c>
      <c r="N19" s="54">
        <f>'Model aktualizovaný (MA)'!N19*'Model aktualizovaný (MA)'!$S19</f>
        <v>0</v>
      </c>
      <c r="O19" s="53">
        <f t="shared" si="0"/>
        <v>0</v>
      </c>
      <c r="P19" s="128">
        <f t="shared" si="1"/>
        <v>0</v>
      </c>
    </row>
    <row r="20" spans="1:19" ht="15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54">
        <f>'Model aktualizovaný (MA)'!E20*'Model aktualizovaný (MA)'!$S20</f>
        <v>0</v>
      </c>
      <c r="F20" s="54">
        <f>'Model aktualizovaný (MA)'!F20*'Model aktualizovaný (MA)'!$S20</f>
        <v>0</v>
      </c>
      <c r="G20" s="54">
        <f>'Model aktualizovaný (MA)'!G20*'Model aktualizovaný (MA)'!$S20</f>
        <v>0</v>
      </c>
      <c r="H20" s="54">
        <f>'Model aktualizovaný (MA)'!H20*'Model aktualizovaný (MA)'!$S20</f>
        <v>0</v>
      </c>
      <c r="I20" s="54">
        <f>'Model aktualizovaný (MA)'!I20*'Model aktualizovaný (MA)'!$S20</f>
        <v>0</v>
      </c>
      <c r="J20" s="54">
        <f>'Model aktualizovaný (MA)'!J20*'Model aktualizovaný (MA)'!$S20</f>
        <v>0</v>
      </c>
      <c r="K20" s="54">
        <f>'Model aktualizovaný (MA)'!K20*'Model aktualizovaný (MA)'!$S20</f>
        <v>0</v>
      </c>
      <c r="L20" s="54">
        <f>'Model aktualizovaný (MA)'!L20*'Model aktualizovaný (MA)'!$S20</f>
        <v>0</v>
      </c>
      <c r="M20" s="54">
        <f>'Model aktualizovaný (MA)'!M20*'Model aktualizovaný (MA)'!$S20</f>
        <v>0</v>
      </c>
      <c r="N20" s="54">
        <f>'Model aktualizovaný (MA)'!N20*'Model aktualizovaný (MA)'!$S20</f>
        <v>0</v>
      </c>
      <c r="O20" s="53">
        <f t="shared" si="0"/>
        <v>0</v>
      </c>
      <c r="P20" s="128">
        <f t="shared" si="1"/>
        <v>0</v>
      </c>
    </row>
    <row r="21" spans="1:19" ht="15" x14ac:dyDescent="0.25">
      <c r="A21" s="6"/>
      <c r="B21" s="7"/>
      <c r="C21" s="7">
        <v>12.2</v>
      </c>
      <c r="D21" s="8" t="s">
        <v>141</v>
      </c>
      <c r="E21" s="54">
        <f>'Model aktualizovaný (MA)'!E21*'Model aktualizovaný (MA)'!$S21</f>
        <v>0</v>
      </c>
      <c r="F21" s="54">
        <f>'Model aktualizovaný (MA)'!F21*'Model aktualizovaný (MA)'!$S21</f>
        <v>0</v>
      </c>
      <c r="G21" s="54">
        <f>'Model aktualizovaný (MA)'!G21*'Model aktualizovaný (MA)'!$S21</f>
        <v>0</v>
      </c>
      <c r="H21" s="54">
        <f>'Model aktualizovaný (MA)'!H21*'Model aktualizovaný (MA)'!$S21</f>
        <v>0</v>
      </c>
      <c r="I21" s="54">
        <f>'Model aktualizovaný (MA)'!I21*'Model aktualizovaný (MA)'!$S21</f>
        <v>0</v>
      </c>
      <c r="J21" s="54">
        <f>'Model aktualizovaný (MA)'!J21*'Model aktualizovaný (MA)'!$S21</f>
        <v>0</v>
      </c>
      <c r="K21" s="54">
        <f>'Model aktualizovaný (MA)'!K21*'Model aktualizovaný (MA)'!$S21</f>
        <v>0</v>
      </c>
      <c r="L21" s="54">
        <f>'Model aktualizovaný (MA)'!L21*'Model aktualizovaný (MA)'!$S21</f>
        <v>0</v>
      </c>
      <c r="M21" s="54">
        <f>'Model aktualizovaný (MA)'!M21*'Model aktualizovaný (MA)'!$S21</f>
        <v>0</v>
      </c>
      <c r="N21" s="54">
        <f>'Model aktualizovaný (MA)'!N21*'Model aktualizovaný (MA)'!$S21</f>
        <v>0</v>
      </c>
      <c r="O21" s="53">
        <f t="shared" si="0"/>
        <v>0</v>
      </c>
      <c r="P21" s="128">
        <f t="shared" si="1"/>
        <v>0</v>
      </c>
    </row>
    <row r="22" spans="1:19" ht="15" x14ac:dyDescent="0.25">
      <c r="A22" s="6">
        <v>13</v>
      </c>
      <c r="B22" s="7" t="s">
        <v>12</v>
      </c>
      <c r="C22" s="141"/>
      <c r="D22" s="8"/>
      <c r="E22" s="54">
        <f>'Model aktualizovaný (MA)'!E22*'Model aktualizovaný (MA)'!$S22</f>
        <v>0</v>
      </c>
      <c r="F22" s="54">
        <f>'Model aktualizovaný (MA)'!F22*'Model aktualizovaný (MA)'!$S22</f>
        <v>0</v>
      </c>
      <c r="G22" s="54">
        <f>'Model aktualizovaný (MA)'!G22*'Model aktualizovaný (MA)'!$S22</f>
        <v>0</v>
      </c>
      <c r="H22" s="54">
        <f>'Model aktualizovaný (MA)'!H22*'Model aktualizovaný (MA)'!$S22</f>
        <v>0</v>
      </c>
      <c r="I22" s="54">
        <f>'Model aktualizovaný (MA)'!I22*'Model aktualizovaný (MA)'!$S22</f>
        <v>0</v>
      </c>
      <c r="J22" s="54">
        <f>'Model aktualizovaný (MA)'!J22*'Model aktualizovaný (MA)'!$S22</f>
        <v>0</v>
      </c>
      <c r="K22" s="54">
        <f>'Model aktualizovaný (MA)'!K22*'Model aktualizovaný (MA)'!$S22</f>
        <v>0</v>
      </c>
      <c r="L22" s="54">
        <f>'Model aktualizovaný (MA)'!L22*'Model aktualizovaný (MA)'!$S22</f>
        <v>0</v>
      </c>
      <c r="M22" s="54">
        <f>'Model aktualizovaný (MA)'!M22*'Model aktualizovaný (MA)'!$S22</f>
        <v>0</v>
      </c>
      <c r="N22" s="54">
        <f>'Model aktualizovaný (MA)'!N22*'Model aktualizovaný (MA)'!$S22</f>
        <v>0</v>
      </c>
      <c r="O22" s="53">
        <f t="shared" si="0"/>
        <v>0</v>
      </c>
      <c r="P22" s="128">
        <f t="shared" si="1"/>
        <v>0</v>
      </c>
    </row>
    <row r="23" spans="1:19" ht="15" x14ac:dyDescent="0.25">
      <c r="A23" s="6">
        <v>14</v>
      </c>
      <c r="B23" s="7" t="s">
        <v>13</v>
      </c>
      <c r="C23" s="7"/>
      <c r="D23" s="8"/>
      <c r="E23" s="54">
        <f>'Model aktualizovaný (MA)'!E23*'Model aktualizovaný (MA)'!$S23</f>
        <v>0</v>
      </c>
      <c r="F23" s="54">
        <f>'Model aktualizovaný (MA)'!F23*'Model aktualizovaný (MA)'!$S23</f>
        <v>0</v>
      </c>
      <c r="G23" s="54">
        <f>'Model aktualizovaný (MA)'!G23*'Model aktualizovaný (MA)'!$S23</f>
        <v>0</v>
      </c>
      <c r="H23" s="54">
        <f>'Model aktualizovaný (MA)'!H23*'Model aktualizovaný (MA)'!$S23</f>
        <v>0</v>
      </c>
      <c r="I23" s="54">
        <f>'Model aktualizovaný (MA)'!I23*'Model aktualizovaný (MA)'!$S23</f>
        <v>0</v>
      </c>
      <c r="J23" s="54">
        <f>'Model aktualizovaný (MA)'!J23*'Model aktualizovaný (MA)'!$S23</f>
        <v>0</v>
      </c>
      <c r="K23" s="54">
        <f>'Model aktualizovaný (MA)'!K23*'Model aktualizovaný (MA)'!$S23</f>
        <v>0</v>
      </c>
      <c r="L23" s="54">
        <f>'Model aktualizovaný (MA)'!L23*'Model aktualizovaný (MA)'!$S23</f>
        <v>0</v>
      </c>
      <c r="M23" s="54">
        <f>'Model aktualizovaný (MA)'!M23*'Model aktualizovaný (MA)'!$S23</f>
        <v>0</v>
      </c>
      <c r="N23" s="54">
        <f>'Model aktualizovaný (MA)'!N23*'Model aktualizovaný (MA)'!$S23</f>
        <v>0</v>
      </c>
      <c r="O23" s="53">
        <f t="shared" si="0"/>
        <v>0</v>
      </c>
      <c r="P23" s="128">
        <f t="shared" si="1"/>
        <v>0</v>
      </c>
    </row>
    <row r="24" spans="1:19" ht="15" x14ac:dyDescent="0.25">
      <c r="A24" s="6">
        <v>15</v>
      </c>
      <c r="B24" s="7" t="s">
        <v>14</v>
      </c>
      <c r="C24" s="7"/>
      <c r="D24" s="8"/>
      <c r="E24" s="54">
        <f>'Model aktualizovaný (MA)'!E24*'Model aktualizovaný (MA)'!$S24</f>
        <v>0</v>
      </c>
      <c r="F24" s="54">
        <f>'Model aktualizovaný (MA)'!F24*'Model aktualizovaný (MA)'!$S24</f>
        <v>0</v>
      </c>
      <c r="G24" s="54">
        <f>'Model aktualizovaný (MA)'!G24*'Model aktualizovaný (MA)'!$S24</f>
        <v>0</v>
      </c>
      <c r="H24" s="54">
        <f>'Model aktualizovaný (MA)'!H24*'Model aktualizovaný (MA)'!$S24</f>
        <v>0</v>
      </c>
      <c r="I24" s="54">
        <f>'Model aktualizovaný (MA)'!I24*'Model aktualizovaný (MA)'!$S24</f>
        <v>0</v>
      </c>
      <c r="J24" s="54">
        <f>'Model aktualizovaný (MA)'!J24*'Model aktualizovaný (MA)'!$S24</f>
        <v>0</v>
      </c>
      <c r="K24" s="54">
        <f>'Model aktualizovaný (MA)'!K24*'Model aktualizovaný (MA)'!$S24</f>
        <v>0</v>
      </c>
      <c r="L24" s="54">
        <f>'Model aktualizovaný (MA)'!L24*'Model aktualizovaný (MA)'!$S24</f>
        <v>0</v>
      </c>
      <c r="M24" s="54">
        <f>'Model aktualizovaný (MA)'!M24*'Model aktualizovaný (MA)'!$S24</f>
        <v>0</v>
      </c>
      <c r="N24" s="54">
        <f>'Model aktualizovaný (MA)'!N24*'Model aktualizovaný (MA)'!$S24</f>
        <v>0</v>
      </c>
      <c r="O24" s="53">
        <f t="shared" si="0"/>
        <v>0</v>
      </c>
      <c r="P24" s="128">
        <f t="shared" si="1"/>
        <v>0</v>
      </c>
    </row>
    <row r="25" spans="1:19" ht="15" x14ac:dyDescent="0.25">
      <c r="A25" s="32">
        <v>22</v>
      </c>
      <c r="B25" s="33" t="s">
        <v>32</v>
      </c>
      <c r="C25" s="7"/>
      <c r="D25" s="8"/>
      <c r="E25" s="54">
        <f>'Model aktualizovaný (MA)'!E25*'Model aktualizovaný (MA)'!$S25</f>
        <v>0</v>
      </c>
      <c r="F25" s="54">
        <f>'Model aktualizovaný (MA)'!F25*'Model aktualizovaný (MA)'!$S25</f>
        <v>0</v>
      </c>
      <c r="G25" s="54">
        <f>'Model aktualizovaný (MA)'!G25*'Model aktualizovaný (MA)'!$S25</f>
        <v>0</v>
      </c>
      <c r="H25" s="54">
        <f>'Model aktualizovaný (MA)'!H25*'Model aktualizovaný (MA)'!$S25</f>
        <v>0</v>
      </c>
      <c r="I25" s="54">
        <f>'Model aktualizovaný (MA)'!I25*'Model aktualizovaný (MA)'!$S25</f>
        <v>0</v>
      </c>
      <c r="J25" s="54">
        <f>'Model aktualizovaný (MA)'!J25*'Model aktualizovaný (MA)'!$S25</f>
        <v>0</v>
      </c>
      <c r="K25" s="54">
        <f>'Model aktualizovaný (MA)'!K25*'Model aktualizovaný (MA)'!$S25</f>
        <v>0</v>
      </c>
      <c r="L25" s="54">
        <f>'Model aktualizovaný (MA)'!L25*'Model aktualizovaný (MA)'!$S25</f>
        <v>0</v>
      </c>
      <c r="M25" s="54">
        <f>'Model aktualizovaný (MA)'!M25*'Model aktualizovaný (MA)'!$S25</f>
        <v>0</v>
      </c>
      <c r="N25" s="54">
        <f>'Model aktualizovaný (MA)'!N25*'Model aktualizovaný (MA)'!$S25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137</v>
      </c>
      <c r="C26" s="10"/>
      <c r="D26" s="181" t="s">
        <v>155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25">
      <c r="A27" s="32">
        <v>26</v>
      </c>
      <c r="B27" s="33" t="s">
        <v>29</v>
      </c>
      <c r="C27" s="33"/>
      <c r="D27" s="178" t="s">
        <v>275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138</v>
      </c>
      <c r="C28" s="10"/>
      <c r="D28" s="181" t="s">
        <v>156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84" t="s">
        <v>18</v>
      </c>
      <c r="S28"/>
    </row>
    <row r="29" spans="1:19" ht="15" hidden="1" x14ac:dyDescent="0.25"/>
    <row r="30" spans="1:19" ht="15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t="15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t="15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t="15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G0MM8OVsr/AQZi/m9ep3PrZvOiEErjIWzf/Vlc0CWGyJ5JhNyvP6B9Nu5MawXH5FlkPHiZQnd0gP5rxZCMLvfQ==" saltValue="JhNsy0I3vFvjDcRN284L2g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tabColor theme="4"/>
  </sheetPr>
  <dimension ref="A1:AG96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50.7109375" customWidth="1"/>
    <col min="2" max="12" width="9.7109375" customWidth="1"/>
    <col min="13" max="33" width="0" hidden="1" customWidth="1"/>
    <col min="34" max="16384" width="9.140625" hidden="1"/>
  </cols>
  <sheetData>
    <row r="1" spans="1:12" x14ac:dyDescent="0.25">
      <c r="A1" s="159" t="s">
        <v>122</v>
      </c>
      <c r="B1" s="174"/>
      <c r="C1" s="19" t="s">
        <v>50</v>
      </c>
      <c r="D1" s="84"/>
      <c r="E1" s="84"/>
      <c r="F1" s="84"/>
      <c r="G1" s="84"/>
      <c r="H1" s="84"/>
      <c r="I1" s="84"/>
      <c r="J1" s="84"/>
      <c r="K1" s="84"/>
      <c r="L1" s="276"/>
    </row>
    <row r="2" spans="1:12" ht="15.75" thickBot="1" x14ac:dyDescent="0.3">
      <c r="A2" s="15" t="s">
        <v>17</v>
      </c>
      <c r="B2" s="169"/>
      <c r="C2" s="20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.75" thickTop="1" x14ac:dyDescent="0.25">
      <c r="A3" s="32" t="s">
        <v>85</v>
      </c>
      <c r="B3" s="182" t="s">
        <v>144</v>
      </c>
      <c r="C3" s="121">
        <f>'Provoz výchozí'!C3</f>
        <v>715000</v>
      </c>
      <c r="D3" s="126">
        <f>'Provoz výchozí'!D3</f>
        <v>715000</v>
      </c>
      <c r="E3" s="126">
        <f>'Provoz výchozí'!E3</f>
        <v>715000</v>
      </c>
      <c r="F3" s="126">
        <f>'Provoz výchozí'!F3</f>
        <v>715000</v>
      </c>
      <c r="G3" s="126">
        <f>'Provoz výchozí'!G3</f>
        <v>715000</v>
      </c>
      <c r="H3" s="126">
        <f>'Provoz výchozí'!H3</f>
        <v>715000</v>
      </c>
      <c r="I3" s="126">
        <f>'Provoz výchozí'!I3</f>
        <v>715000</v>
      </c>
      <c r="J3" s="126">
        <f>'Provoz výchozí'!J3</f>
        <v>715000</v>
      </c>
      <c r="K3" s="126">
        <f>'Provoz výchozí'!K3</f>
        <v>715000</v>
      </c>
      <c r="L3" s="130">
        <f>'Provoz výchozí'!L3</f>
        <v>715000</v>
      </c>
    </row>
    <row r="4" spans="1:12" ht="15.75" x14ac:dyDescent="0.25">
      <c r="A4" s="32" t="s">
        <v>86</v>
      </c>
      <c r="B4" s="182" t="s">
        <v>157</v>
      </c>
      <c r="C4" s="121">
        <f>'Provoz výchozí'!C4</f>
        <v>354000</v>
      </c>
      <c r="D4" s="126">
        <f>'Provoz výchozí'!D4</f>
        <v>354000</v>
      </c>
      <c r="E4" s="126">
        <f>'Provoz výchozí'!E4</f>
        <v>354000</v>
      </c>
      <c r="F4" s="126">
        <f>'Provoz výchozí'!F4</f>
        <v>354000</v>
      </c>
      <c r="G4" s="126">
        <f>'Provoz výchozí'!G4</f>
        <v>354000</v>
      </c>
      <c r="H4" s="126">
        <f>'Provoz výchozí'!H4</f>
        <v>354000</v>
      </c>
      <c r="I4" s="126">
        <f>'Provoz výchozí'!I4</f>
        <v>354000</v>
      </c>
      <c r="J4" s="126">
        <f>'Provoz výchozí'!J4</f>
        <v>354000</v>
      </c>
      <c r="K4" s="126">
        <f>'Provoz výchozí'!K4</f>
        <v>354000</v>
      </c>
      <c r="L4" s="130">
        <f>'Provoz výchozí'!L4</f>
        <v>354000</v>
      </c>
    </row>
    <row r="5" spans="1:12" ht="15.75" x14ac:dyDescent="0.25">
      <c r="A5" s="32" t="s">
        <v>87</v>
      </c>
      <c r="B5" s="182" t="s">
        <v>158</v>
      </c>
      <c r="C5" s="121">
        <f>'Provoz výchozí'!C5</f>
        <v>328000</v>
      </c>
      <c r="D5" s="126">
        <f>'Provoz výchozí'!D5</f>
        <v>328000</v>
      </c>
      <c r="E5" s="126">
        <f>'Provoz výchozí'!E5</f>
        <v>328000</v>
      </c>
      <c r="F5" s="126">
        <f>'Provoz výchozí'!F5</f>
        <v>328000</v>
      </c>
      <c r="G5" s="126">
        <f>'Provoz výchozí'!G5</f>
        <v>328000</v>
      </c>
      <c r="H5" s="126">
        <f>'Provoz výchozí'!H5</f>
        <v>328000</v>
      </c>
      <c r="I5" s="126">
        <f>'Provoz výchozí'!I5</f>
        <v>328000</v>
      </c>
      <c r="J5" s="126">
        <f>'Provoz výchozí'!J5</f>
        <v>328000</v>
      </c>
      <c r="K5" s="126">
        <f>'Provoz výchozí'!K5</f>
        <v>328000</v>
      </c>
      <c r="L5" s="130">
        <f>'Provoz výchozí'!L5</f>
        <v>328000</v>
      </c>
    </row>
    <row r="6" spans="1:12" ht="15.75" x14ac:dyDescent="0.25">
      <c r="A6" s="32" t="s">
        <v>194</v>
      </c>
      <c r="B6" s="182" t="s">
        <v>184</v>
      </c>
      <c r="C6" s="121">
        <f>'Provoz výchozí'!C6</f>
        <v>33000</v>
      </c>
      <c r="D6" s="126">
        <f>'Provoz výchozí'!D6</f>
        <v>33000</v>
      </c>
      <c r="E6" s="126">
        <f>'Provoz výchozí'!E6</f>
        <v>33000</v>
      </c>
      <c r="F6" s="126">
        <f>'Provoz výchozí'!F6</f>
        <v>33000</v>
      </c>
      <c r="G6" s="126">
        <f>'Provoz výchozí'!G6</f>
        <v>33000</v>
      </c>
      <c r="H6" s="126">
        <f>'Provoz výchozí'!H6</f>
        <v>33000</v>
      </c>
      <c r="I6" s="126">
        <f>'Provoz výchozí'!I6</f>
        <v>33000</v>
      </c>
      <c r="J6" s="126">
        <f>'Provoz výchozí'!J6</f>
        <v>33000</v>
      </c>
      <c r="K6" s="126">
        <f>'Provoz výchozí'!K6</f>
        <v>33000</v>
      </c>
      <c r="L6" s="130">
        <f>'Provoz výchozí'!L6</f>
        <v>33000</v>
      </c>
    </row>
    <row r="7" spans="1:12" x14ac:dyDescent="0.25">
      <c r="A7" s="62" t="s">
        <v>61</v>
      </c>
      <c r="B7" s="199" t="s">
        <v>159</v>
      </c>
      <c r="C7" s="201">
        <f>'Provoz výchozí'!C7</f>
        <v>12</v>
      </c>
      <c r="D7" s="132">
        <f>'Provoz výchozí'!D7</f>
        <v>12</v>
      </c>
      <c r="E7" s="132">
        <f>'Provoz výchozí'!E7</f>
        <v>12</v>
      </c>
      <c r="F7" s="132">
        <f>'Provoz výchozí'!F7</f>
        <v>12</v>
      </c>
      <c r="G7" s="132">
        <f>'Provoz výchozí'!G7</f>
        <v>12</v>
      </c>
      <c r="H7" s="132">
        <f>'Provoz výchozí'!H7</f>
        <v>12</v>
      </c>
      <c r="I7" s="132">
        <f>'Provoz výchozí'!I7</f>
        <v>12</v>
      </c>
      <c r="J7" s="132">
        <f>'Provoz výchozí'!J7</f>
        <v>12</v>
      </c>
      <c r="K7" s="132">
        <f>'Provoz výchozí'!K7</f>
        <v>12</v>
      </c>
      <c r="L7" s="133">
        <f>'Provoz výchozí'!L7</f>
        <v>12</v>
      </c>
    </row>
    <row r="8" spans="1:12" ht="15.75" thickBot="1" x14ac:dyDescent="0.3">
      <c r="A8" s="37" t="s">
        <v>211</v>
      </c>
      <c r="B8" s="179" t="s">
        <v>210</v>
      </c>
      <c r="C8" s="144">
        <f>'Provoz výchozí'!C8</f>
        <v>10000</v>
      </c>
      <c r="D8" s="145">
        <f>'Provoz výchozí'!D8</f>
        <v>10000</v>
      </c>
      <c r="E8" s="145">
        <f>'Provoz výchozí'!E8</f>
        <v>10000</v>
      </c>
      <c r="F8" s="145">
        <f>'Provoz výchozí'!F8</f>
        <v>10000</v>
      </c>
      <c r="G8" s="145">
        <f>'Provoz výchozí'!G8</f>
        <v>10000</v>
      </c>
      <c r="H8" s="145">
        <f>'Provoz výchozí'!H8</f>
        <v>10000</v>
      </c>
      <c r="I8" s="145">
        <f>'Provoz výchozí'!I8</f>
        <v>10000</v>
      </c>
      <c r="J8" s="145">
        <f>'Provoz výchozí'!J8</f>
        <v>10000</v>
      </c>
      <c r="K8" s="145">
        <f>'Provoz výchozí'!K8</f>
        <v>10000</v>
      </c>
      <c r="L8" s="146">
        <f>'Provoz výchozí'!L8</f>
        <v>10000</v>
      </c>
    </row>
    <row r="9" spans="1:12" ht="15.75" thickBot="1" x14ac:dyDescent="0.3"/>
    <row r="10" spans="1:12" x14ac:dyDescent="0.25">
      <c r="A10" s="149" t="s">
        <v>128</v>
      </c>
      <c r="B10" s="175"/>
      <c r="C10" s="19" t="s">
        <v>50</v>
      </c>
      <c r="D10" s="84"/>
      <c r="E10" s="84"/>
      <c r="F10" s="84"/>
      <c r="G10" s="84"/>
      <c r="H10" s="84"/>
      <c r="I10" s="84"/>
      <c r="J10" s="84"/>
      <c r="K10" s="84"/>
      <c r="L10" s="276"/>
    </row>
    <row r="11" spans="1:12" ht="15.75" thickBot="1" x14ac:dyDescent="0.3">
      <c r="A11" s="150" t="s">
        <v>91</v>
      </c>
      <c r="B11" s="176"/>
      <c r="C11" s="20" t="s">
        <v>53</v>
      </c>
      <c r="D11" s="17" t="s">
        <v>185</v>
      </c>
      <c r="E11" s="17" t="s">
        <v>186</v>
      </c>
      <c r="F11" s="17" t="s">
        <v>187</v>
      </c>
      <c r="G11" s="17" t="s">
        <v>188</v>
      </c>
      <c r="H11" s="17" t="s">
        <v>189</v>
      </c>
      <c r="I11" s="17" t="s">
        <v>190</v>
      </c>
      <c r="J11" s="17" t="s">
        <v>191</v>
      </c>
      <c r="K11" s="17" t="s">
        <v>192</v>
      </c>
      <c r="L11" s="25" t="s">
        <v>193</v>
      </c>
    </row>
    <row r="12" spans="1:12" ht="15.75" thickTop="1" x14ac:dyDescent="0.25">
      <c r="A12" s="151" t="s">
        <v>75</v>
      </c>
      <c r="B12" s="183" t="s">
        <v>149</v>
      </c>
      <c r="C12" s="51">
        <f>'Model aktualizovaný (MA)'!E28</f>
        <v>0</v>
      </c>
      <c r="D12" s="49">
        <f>'Model aktualizovaný (MA)'!F28</f>
        <v>0</v>
      </c>
      <c r="E12" s="49">
        <f>'Model aktualizovaný (MA)'!G28</f>
        <v>0</v>
      </c>
      <c r="F12" s="49">
        <f>'Model aktualizovaný (MA)'!H28</f>
        <v>0</v>
      </c>
      <c r="G12" s="49">
        <f>'Model aktualizovaný (MA)'!I28</f>
        <v>0</v>
      </c>
      <c r="H12" s="49">
        <f>'Model aktualizovaný (MA)'!J28</f>
        <v>0</v>
      </c>
      <c r="I12" s="49">
        <f>'Model aktualizovaný (MA)'!K28</f>
        <v>0</v>
      </c>
      <c r="J12" s="49">
        <f>'Model aktualizovaný (MA)'!L28</f>
        <v>0</v>
      </c>
      <c r="K12" s="49">
        <f>'Model aktualizovaný (MA)'!M28</f>
        <v>0</v>
      </c>
      <c r="L12" s="152">
        <f>'Model aktualizovaný (MA)'!N28</f>
        <v>0</v>
      </c>
    </row>
    <row r="13" spans="1:12" ht="16.5" thickBot="1" x14ac:dyDescent="0.3">
      <c r="A13" s="153" t="s">
        <v>78</v>
      </c>
      <c r="B13" s="184" t="s">
        <v>150</v>
      </c>
      <c r="C13" s="154">
        <f>'Model aktualizovaný (MA)'!E29</f>
        <v>0</v>
      </c>
      <c r="D13" s="38">
        <f>'Model aktualizovaný (MA)'!F29</f>
        <v>0</v>
      </c>
      <c r="E13" s="38">
        <f>'Model aktualizovaný (MA)'!G29</f>
        <v>0</v>
      </c>
      <c r="F13" s="38">
        <f>'Model aktualizovaný (MA)'!H29</f>
        <v>0</v>
      </c>
      <c r="G13" s="38">
        <f>'Model aktualizovaný (MA)'!I29</f>
        <v>0</v>
      </c>
      <c r="H13" s="38">
        <f>'Model aktualizovaný (MA)'!J29</f>
        <v>0</v>
      </c>
      <c r="I13" s="38">
        <f>'Model aktualizovaný (MA)'!K29</f>
        <v>0</v>
      </c>
      <c r="J13" s="38">
        <f>'Model aktualizovaný (MA)'!L29</f>
        <v>0</v>
      </c>
      <c r="K13" s="38">
        <f>'Model aktualizovaný (MA)'!M29</f>
        <v>0</v>
      </c>
      <c r="L13" s="39">
        <f>'Model aktualizovaný (MA)'!N29</f>
        <v>0</v>
      </c>
    </row>
    <row r="14" spans="1:12" ht="15.75" thickBot="1" x14ac:dyDescent="0.3">
      <c r="A14" s="98"/>
    </row>
    <row r="15" spans="1:12" x14ac:dyDescent="0.25">
      <c r="A15" s="55" t="s">
        <v>117</v>
      </c>
      <c r="B15" s="56"/>
      <c r="C15" s="19" t="s">
        <v>50</v>
      </c>
      <c r="D15" s="84"/>
      <c r="E15" s="84"/>
      <c r="F15" s="84"/>
      <c r="G15" s="84"/>
      <c r="H15" s="84"/>
      <c r="I15" s="84"/>
      <c r="J15" s="84"/>
      <c r="K15" s="84"/>
      <c r="L15" s="276"/>
    </row>
    <row r="16" spans="1:12" ht="15.75" thickBot="1" x14ac:dyDescent="0.3">
      <c r="A16" s="15" t="s">
        <v>91</v>
      </c>
      <c r="B16" s="169"/>
      <c r="C16" s="20" t="s">
        <v>53</v>
      </c>
      <c r="D16" s="17" t="s">
        <v>185</v>
      </c>
      <c r="E16" s="17" t="s">
        <v>186</v>
      </c>
      <c r="F16" s="17" t="s">
        <v>187</v>
      </c>
      <c r="G16" s="17" t="s">
        <v>188</v>
      </c>
      <c r="H16" s="17" t="s">
        <v>189</v>
      </c>
      <c r="I16" s="17" t="s">
        <v>190</v>
      </c>
      <c r="J16" s="17" t="s">
        <v>191</v>
      </c>
      <c r="K16" s="17" t="s">
        <v>192</v>
      </c>
      <c r="L16" s="25" t="s">
        <v>193</v>
      </c>
    </row>
    <row r="17" spans="1:12" ht="15.75" thickTop="1" x14ac:dyDescent="0.25">
      <c r="A17" s="48" t="s">
        <v>79</v>
      </c>
      <c r="B17" s="183" t="s">
        <v>160</v>
      </c>
      <c r="C17" s="51">
        <f>'Model objednávkový (MO)'!E28</f>
        <v>0</v>
      </c>
      <c r="D17" s="49">
        <f>'Model objednávkový (MO)'!F28</f>
        <v>0</v>
      </c>
      <c r="E17" s="49">
        <f>'Model objednávkový (MO)'!G28</f>
        <v>0</v>
      </c>
      <c r="F17" s="49">
        <f>'Model objednávkový (MO)'!H28</f>
        <v>0</v>
      </c>
      <c r="G17" s="49">
        <f>'Model objednávkový (MO)'!I28</f>
        <v>0</v>
      </c>
      <c r="H17" s="49">
        <f>'Model objednávkový (MO)'!J28</f>
        <v>0</v>
      </c>
      <c r="I17" s="49">
        <f>'Model objednávkový (MO)'!K28</f>
        <v>0</v>
      </c>
      <c r="J17" s="49">
        <f>'Model objednávkový (MO)'!L28</f>
        <v>0</v>
      </c>
      <c r="K17" s="49">
        <f>'Model objednávkový (MO)'!M28</f>
        <v>0</v>
      </c>
      <c r="L17" s="152">
        <f>'Model objednávkový (MO)'!N28</f>
        <v>0</v>
      </c>
    </row>
    <row r="18" spans="1:12" ht="16.5" thickBot="1" x14ac:dyDescent="0.3">
      <c r="A18" s="37" t="s">
        <v>80</v>
      </c>
      <c r="B18" s="184" t="s">
        <v>161</v>
      </c>
      <c r="C18" s="52">
        <f>'MO Výkon'!E28</f>
        <v>0</v>
      </c>
      <c r="D18" s="50">
        <f>'MO Výkon'!F28</f>
        <v>0</v>
      </c>
      <c r="E18" s="50">
        <f>'MO Výkon'!G28</f>
        <v>0</v>
      </c>
      <c r="F18" s="50">
        <f>'MO Výkon'!H28</f>
        <v>0</v>
      </c>
      <c r="G18" s="50">
        <f>'MO Výkon'!I28</f>
        <v>0</v>
      </c>
      <c r="H18" s="50">
        <f>'MO Výkon'!J28</f>
        <v>0</v>
      </c>
      <c r="I18" s="50">
        <f>'MO Výkon'!K28</f>
        <v>0</v>
      </c>
      <c r="J18" s="50">
        <f>'MO Výkon'!L28</f>
        <v>0</v>
      </c>
      <c r="K18" s="50">
        <f>'MO Výkon'!M28</f>
        <v>0</v>
      </c>
      <c r="L18" s="155">
        <f>'MO Výkon'!N28</f>
        <v>0</v>
      </c>
    </row>
    <row r="19" spans="1:12" ht="15.75" thickBot="1" x14ac:dyDescent="0.3">
      <c r="A19" s="73"/>
    </row>
    <row r="20" spans="1:12" x14ac:dyDescent="0.25">
      <c r="A20" s="55" t="s">
        <v>129</v>
      </c>
      <c r="B20" s="56"/>
      <c r="C20" s="19" t="s">
        <v>50</v>
      </c>
      <c r="D20" s="84"/>
      <c r="E20" s="84"/>
      <c r="F20" s="84"/>
      <c r="G20" s="84"/>
      <c r="H20" s="84"/>
      <c r="I20" s="84"/>
      <c r="J20" s="84"/>
      <c r="K20" s="84"/>
      <c r="L20" s="276"/>
    </row>
    <row r="21" spans="1:12" ht="15.75" thickBot="1" x14ac:dyDescent="0.3">
      <c r="A21" s="15" t="s">
        <v>94</v>
      </c>
      <c r="B21" s="169"/>
      <c r="C21" s="20" t="s">
        <v>53</v>
      </c>
      <c r="D21" s="17" t="s">
        <v>185</v>
      </c>
      <c r="E21" s="17" t="s">
        <v>186</v>
      </c>
      <c r="F21" s="17" t="s">
        <v>187</v>
      </c>
      <c r="G21" s="17" t="s">
        <v>188</v>
      </c>
      <c r="H21" s="17" t="s">
        <v>189</v>
      </c>
      <c r="I21" s="17" t="s">
        <v>190</v>
      </c>
      <c r="J21" s="17" t="s">
        <v>191</v>
      </c>
      <c r="K21" s="17" t="s">
        <v>192</v>
      </c>
      <c r="L21" s="25" t="s">
        <v>193</v>
      </c>
    </row>
    <row r="22" spans="1:12" ht="15.75" thickTop="1" x14ac:dyDescent="0.25">
      <c r="A22" s="61" t="s">
        <v>31</v>
      </c>
      <c r="B22" s="185" t="s">
        <v>162</v>
      </c>
      <c r="C22" s="134">
        <f>C41+C61+C81</f>
        <v>0</v>
      </c>
      <c r="D22" s="135">
        <f t="shared" ref="D22:L22" si="0">D41+D61+D81</f>
        <v>0</v>
      </c>
      <c r="E22" s="135">
        <f t="shared" si="0"/>
        <v>0</v>
      </c>
      <c r="F22" s="135">
        <f t="shared" si="0"/>
        <v>0</v>
      </c>
      <c r="G22" s="135">
        <f t="shared" si="0"/>
        <v>0</v>
      </c>
      <c r="H22" s="135">
        <f t="shared" si="0"/>
        <v>0</v>
      </c>
      <c r="I22" s="135">
        <f t="shared" si="0"/>
        <v>0</v>
      </c>
      <c r="J22" s="135">
        <f t="shared" si="0"/>
        <v>0</v>
      </c>
      <c r="K22" s="135">
        <f t="shared" si="0"/>
        <v>0</v>
      </c>
      <c r="L22" s="156">
        <f t="shared" si="0"/>
        <v>0</v>
      </c>
    </row>
    <row r="23" spans="1:12" x14ac:dyDescent="0.25">
      <c r="A23" s="6" t="s">
        <v>95</v>
      </c>
      <c r="B23" s="7"/>
      <c r="C23" s="53">
        <f t="shared" ref="C23:L23" si="1">C22-C3</f>
        <v>-715000</v>
      </c>
      <c r="D23" s="54">
        <f t="shared" si="1"/>
        <v>-715000</v>
      </c>
      <c r="E23" s="54">
        <f t="shared" si="1"/>
        <v>-715000</v>
      </c>
      <c r="F23" s="54">
        <f t="shared" si="1"/>
        <v>-715000</v>
      </c>
      <c r="G23" s="54">
        <f t="shared" si="1"/>
        <v>-715000</v>
      </c>
      <c r="H23" s="54">
        <f t="shared" si="1"/>
        <v>-715000</v>
      </c>
      <c r="I23" s="54">
        <f t="shared" si="1"/>
        <v>-715000</v>
      </c>
      <c r="J23" s="54">
        <f t="shared" si="1"/>
        <v>-715000</v>
      </c>
      <c r="K23" s="54">
        <f t="shared" si="1"/>
        <v>-715000</v>
      </c>
      <c r="L23" s="128">
        <f t="shared" si="1"/>
        <v>-715000</v>
      </c>
    </row>
    <row r="24" spans="1:12" ht="15.75" thickBot="1" x14ac:dyDescent="0.3">
      <c r="A24" s="37" t="s">
        <v>56</v>
      </c>
      <c r="B24" s="31"/>
      <c r="C24" s="88">
        <f t="shared" ref="C24:L24" si="2">IFERROR(C22/C3,"-")</f>
        <v>0</v>
      </c>
      <c r="D24" s="89">
        <f t="shared" si="2"/>
        <v>0</v>
      </c>
      <c r="E24" s="89">
        <f t="shared" si="2"/>
        <v>0</v>
      </c>
      <c r="F24" s="89">
        <f t="shared" si="2"/>
        <v>0</v>
      </c>
      <c r="G24" s="89">
        <f t="shared" si="2"/>
        <v>0</v>
      </c>
      <c r="H24" s="89">
        <f t="shared" si="2"/>
        <v>0</v>
      </c>
      <c r="I24" s="89">
        <f t="shared" si="2"/>
        <v>0</v>
      </c>
      <c r="J24" s="89">
        <f t="shared" si="2"/>
        <v>0</v>
      </c>
      <c r="K24" s="89">
        <f t="shared" si="2"/>
        <v>0</v>
      </c>
      <c r="L24" s="157">
        <f t="shared" si="2"/>
        <v>0</v>
      </c>
    </row>
    <row r="25" spans="1:12" ht="15.75" thickBot="1" x14ac:dyDescent="0.3">
      <c r="A25" s="98"/>
    </row>
    <row r="26" spans="1:12" x14ac:dyDescent="0.25">
      <c r="A26" s="55" t="s">
        <v>129</v>
      </c>
      <c r="B26" s="56"/>
      <c r="C26" s="19" t="s">
        <v>50</v>
      </c>
      <c r="D26" s="84"/>
      <c r="E26" s="84"/>
      <c r="F26" s="84"/>
      <c r="G26" s="84"/>
      <c r="H26" s="84"/>
      <c r="I26" s="84"/>
      <c r="J26" s="84"/>
      <c r="K26" s="84"/>
      <c r="L26" s="276"/>
    </row>
    <row r="27" spans="1:12" ht="15.75" thickBot="1" x14ac:dyDescent="0.3">
      <c r="A27" s="15" t="s">
        <v>92</v>
      </c>
      <c r="B27" s="169"/>
      <c r="C27" s="20" t="s">
        <v>53</v>
      </c>
      <c r="D27" s="17" t="s">
        <v>185</v>
      </c>
      <c r="E27" s="17" t="s">
        <v>186</v>
      </c>
      <c r="F27" s="17" t="s">
        <v>187</v>
      </c>
      <c r="G27" s="17" t="s">
        <v>188</v>
      </c>
      <c r="H27" s="17" t="s">
        <v>189</v>
      </c>
      <c r="I27" s="17" t="s">
        <v>190</v>
      </c>
      <c r="J27" s="17" t="s">
        <v>191</v>
      </c>
      <c r="K27" s="17" t="s">
        <v>192</v>
      </c>
      <c r="L27" s="25" t="s">
        <v>193</v>
      </c>
    </row>
    <row r="28" spans="1:12" ht="15.75" thickTop="1" x14ac:dyDescent="0.25">
      <c r="A28" s="4" t="s">
        <v>57</v>
      </c>
      <c r="B28" s="5"/>
      <c r="C28" s="253"/>
      <c r="D28" s="254"/>
      <c r="E28" s="254"/>
      <c r="F28" s="254"/>
      <c r="G28" s="254"/>
      <c r="H28" s="254"/>
      <c r="I28" s="254"/>
      <c r="J28" s="254"/>
      <c r="K28" s="254"/>
      <c r="L28" s="255"/>
    </row>
    <row r="29" spans="1:12" x14ac:dyDescent="0.25">
      <c r="A29" s="32" t="s">
        <v>37</v>
      </c>
      <c r="B29" s="33"/>
      <c r="C29" s="256"/>
      <c r="D29" s="257"/>
      <c r="E29" s="257"/>
      <c r="F29" s="257"/>
      <c r="G29" s="257"/>
      <c r="H29" s="257"/>
      <c r="I29" s="257"/>
      <c r="J29" s="257"/>
      <c r="K29" s="257"/>
      <c r="L29" s="258"/>
    </row>
    <row r="30" spans="1:12" x14ac:dyDescent="0.25">
      <c r="A30" s="6" t="s">
        <v>38</v>
      </c>
      <c r="B30" s="7"/>
      <c r="C30" s="259"/>
      <c r="D30" s="260"/>
      <c r="E30" s="260"/>
      <c r="F30" s="260"/>
      <c r="G30" s="260"/>
      <c r="H30" s="260"/>
      <c r="I30" s="260"/>
      <c r="J30" s="260"/>
      <c r="K30" s="260"/>
      <c r="L30" s="261"/>
    </row>
    <row r="31" spans="1:12" x14ac:dyDescent="0.25">
      <c r="A31" s="6" t="s">
        <v>39</v>
      </c>
      <c r="B31" s="7"/>
      <c r="C31" s="259"/>
      <c r="D31" s="260"/>
      <c r="E31" s="260"/>
      <c r="F31" s="260"/>
      <c r="G31" s="260"/>
      <c r="H31" s="260"/>
      <c r="I31" s="260"/>
      <c r="J31" s="260"/>
      <c r="K31" s="260"/>
      <c r="L31" s="261"/>
    </row>
    <row r="32" spans="1:12" x14ac:dyDescent="0.25">
      <c r="A32" s="6" t="s">
        <v>40</v>
      </c>
      <c r="B32" s="7"/>
      <c r="C32" s="259"/>
      <c r="D32" s="260"/>
      <c r="E32" s="260"/>
      <c r="F32" s="260"/>
      <c r="G32" s="260"/>
      <c r="H32" s="260"/>
      <c r="I32" s="260"/>
      <c r="J32" s="260"/>
      <c r="K32" s="260"/>
      <c r="L32" s="261"/>
    </row>
    <row r="33" spans="1:12" x14ac:dyDescent="0.25">
      <c r="A33" s="6" t="s">
        <v>41</v>
      </c>
      <c r="B33" s="7"/>
      <c r="C33" s="259"/>
      <c r="D33" s="260"/>
      <c r="E33" s="260"/>
      <c r="F33" s="260"/>
      <c r="G33" s="260"/>
      <c r="H33" s="260"/>
      <c r="I33" s="260"/>
      <c r="J33" s="260"/>
      <c r="K33" s="260"/>
      <c r="L33" s="261"/>
    </row>
    <row r="34" spans="1:12" x14ac:dyDescent="0.25">
      <c r="A34" s="6" t="s">
        <v>42</v>
      </c>
      <c r="B34" s="7"/>
      <c r="C34" s="259"/>
      <c r="D34" s="260"/>
      <c r="E34" s="260"/>
      <c r="F34" s="260"/>
      <c r="G34" s="260"/>
      <c r="H34" s="260"/>
      <c r="I34" s="260"/>
      <c r="J34" s="260"/>
      <c r="K34" s="260"/>
      <c r="L34" s="261"/>
    </row>
    <row r="35" spans="1:12" x14ac:dyDescent="0.25">
      <c r="A35" s="6" t="s">
        <v>43</v>
      </c>
      <c r="B35" s="7"/>
      <c r="C35" s="259"/>
      <c r="D35" s="260"/>
      <c r="E35" s="260"/>
      <c r="F35" s="260"/>
      <c r="G35" s="260"/>
      <c r="H35" s="260"/>
      <c r="I35" s="260"/>
      <c r="J35" s="260"/>
      <c r="K35" s="260"/>
      <c r="L35" s="261"/>
    </row>
    <row r="36" spans="1:12" x14ac:dyDescent="0.25">
      <c r="A36" s="6" t="s">
        <v>44</v>
      </c>
      <c r="B36" s="7"/>
      <c r="C36" s="259"/>
      <c r="D36" s="260"/>
      <c r="E36" s="260"/>
      <c r="F36" s="260"/>
      <c r="G36" s="260"/>
      <c r="H36" s="260"/>
      <c r="I36" s="260"/>
      <c r="J36" s="260"/>
      <c r="K36" s="260"/>
      <c r="L36" s="261"/>
    </row>
    <row r="37" spans="1:12" x14ac:dyDescent="0.25">
      <c r="A37" s="6" t="s">
        <v>45</v>
      </c>
      <c r="B37" s="7"/>
      <c r="C37" s="259"/>
      <c r="D37" s="260"/>
      <c r="E37" s="260"/>
      <c r="F37" s="260"/>
      <c r="G37" s="260"/>
      <c r="H37" s="260"/>
      <c r="I37" s="260"/>
      <c r="J37" s="260"/>
      <c r="K37" s="260"/>
      <c r="L37" s="261"/>
    </row>
    <row r="38" spans="1:12" x14ac:dyDescent="0.25">
      <c r="A38" s="6" t="s">
        <v>46</v>
      </c>
      <c r="B38" s="7"/>
      <c r="C38" s="259"/>
      <c r="D38" s="260"/>
      <c r="E38" s="260"/>
      <c r="F38" s="260"/>
      <c r="G38" s="260"/>
      <c r="H38" s="260"/>
      <c r="I38" s="260"/>
      <c r="J38" s="260"/>
      <c r="K38" s="260"/>
      <c r="L38" s="261"/>
    </row>
    <row r="39" spans="1:12" x14ac:dyDescent="0.25">
      <c r="A39" s="6" t="s">
        <v>47</v>
      </c>
      <c r="B39" s="7"/>
      <c r="C39" s="259"/>
      <c r="D39" s="260"/>
      <c r="E39" s="260"/>
      <c r="F39" s="260"/>
      <c r="G39" s="260"/>
      <c r="H39" s="260"/>
      <c r="I39" s="260"/>
      <c r="J39" s="260"/>
      <c r="K39" s="260"/>
      <c r="L39" s="261"/>
    </row>
    <row r="40" spans="1:12" ht="15.75" thickBot="1" x14ac:dyDescent="0.3">
      <c r="A40" s="37" t="s">
        <v>58</v>
      </c>
      <c r="B40" s="31"/>
      <c r="C40" s="262"/>
      <c r="D40" s="263"/>
      <c r="E40" s="263"/>
      <c r="F40" s="263"/>
      <c r="G40" s="263"/>
      <c r="H40" s="263"/>
      <c r="I40" s="263"/>
      <c r="J40" s="263"/>
      <c r="K40" s="263"/>
      <c r="L40" s="264"/>
    </row>
    <row r="41" spans="1:12" ht="15.75" x14ac:dyDescent="0.25">
      <c r="A41" s="61" t="s">
        <v>88</v>
      </c>
      <c r="B41" s="186" t="s">
        <v>163</v>
      </c>
      <c r="C41" s="134">
        <f>SUM(C28:C40)</f>
        <v>0</v>
      </c>
      <c r="D41" s="135">
        <f t="shared" ref="D41:L41" si="3">SUM(D28:D40)</f>
        <v>0</v>
      </c>
      <c r="E41" s="135">
        <f t="shared" si="3"/>
        <v>0</v>
      </c>
      <c r="F41" s="135">
        <f t="shared" si="3"/>
        <v>0</v>
      </c>
      <c r="G41" s="135">
        <f t="shared" si="3"/>
        <v>0</v>
      </c>
      <c r="H41" s="135">
        <f t="shared" si="3"/>
        <v>0</v>
      </c>
      <c r="I41" s="135">
        <f t="shared" si="3"/>
        <v>0</v>
      </c>
      <c r="J41" s="135">
        <f t="shared" si="3"/>
        <v>0</v>
      </c>
      <c r="K41" s="135">
        <f t="shared" si="3"/>
        <v>0</v>
      </c>
      <c r="L41" s="156">
        <f t="shared" si="3"/>
        <v>0</v>
      </c>
    </row>
    <row r="42" spans="1:12" x14ac:dyDescent="0.25">
      <c r="A42" s="6" t="s">
        <v>118</v>
      </c>
      <c r="B42" s="7"/>
      <c r="C42" s="53">
        <f t="shared" ref="C42:L42" si="4">C41-C4</f>
        <v>-354000</v>
      </c>
      <c r="D42" s="54">
        <f t="shared" si="4"/>
        <v>-354000</v>
      </c>
      <c r="E42" s="54">
        <f t="shared" si="4"/>
        <v>-354000</v>
      </c>
      <c r="F42" s="54">
        <f t="shared" si="4"/>
        <v>-354000</v>
      </c>
      <c r="G42" s="54">
        <f t="shared" si="4"/>
        <v>-354000</v>
      </c>
      <c r="H42" s="54">
        <f t="shared" si="4"/>
        <v>-354000</v>
      </c>
      <c r="I42" s="54">
        <f t="shared" si="4"/>
        <v>-354000</v>
      </c>
      <c r="J42" s="54">
        <f t="shared" si="4"/>
        <v>-354000</v>
      </c>
      <c r="K42" s="54">
        <f t="shared" si="4"/>
        <v>-354000</v>
      </c>
      <c r="L42" s="128">
        <f t="shared" si="4"/>
        <v>-354000</v>
      </c>
    </row>
    <row r="43" spans="1:12" x14ac:dyDescent="0.25">
      <c r="A43" s="62" t="s">
        <v>119</v>
      </c>
      <c r="B43" s="173"/>
      <c r="C43" s="138">
        <f t="shared" ref="C43:L43" si="5">IFERROR(C41/C4,"-")</f>
        <v>0</v>
      </c>
      <c r="D43" s="139">
        <f t="shared" si="5"/>
        <v>0</v>
      </c>
      <c r="E43" s="139">
        <f t="shared" si="5"/>
        <v>0</v>
      </c>
      <c r="F43" s="139">
        <f t="shared" si="5"/>
        <v>0</v>
      </c>
      <c r="G43" s="139">
        <f t="shared" si="5"/>
        <v>0</v>
      </c>
      <c r="H43" s="139">
        <f t="shared" si="5"/>
        <v>0</v>
      </c>
      <c r="I43" s="139">
        <f t="shared" si="5"/>
        <v>0</v>
      </c>
      <c r="J43" s="139">
        <f t="shared" si="5"/>
        <v>0</v>
      </c>
      <c r="K43" s="139">
        <f t="shared" si="5"/>
        <v>0</v>
      </c>
      <c r="L43" s="158">
        <f t="shared" si="5"/>
        <v>0</v>
      </c>
    </row>
    <row r="44" spans="1:12" ht="15.75" thickBot="1" x14ac:dyDescent="0.3">
      <c r="A44" s="37" t="s">
        <v>120</v>
      </c>
      <c r="B44" s="31"/>
      <c r="C44" s="88" t="str">
        <f>IFERROR(C41/C22,"-")</f>
        <v>-</v>
      </c>
      <c r="D44" s="89" t="str">
        <f t="shared" ref="D44:L44" si="6">IFERROR(D41/D22,"-")</f>
        <v>-</v>
      </c>
      <c r="E44" s="89" t="str">
        <f t="shared" si="6"/>
        <v>-</v>
      </c>
      <c r="F44" s="89" t="str">
        <f t="shared" si="6"/>
        <v>-</v>
      </c>
      <c r="G44" s="89" t="str">
        <f t="shared" si="6"/>
        <v>-</v>
      </c>
      <c r="H44" s="89" t="str">
        <f t="shared" si="6"/>
        <v>-</v>
      </c>
      <c r="I44" s="89" t="str">
        <f t="shared" si="6"/>
        <v>-</v>
      </c>
      <c r="J44" s="89" t="str">
        <f t="shared" si="6"/>
        <v>-</v>
      </c>
      <c r="K44" s="89" t="str">
        <f t="shared" si="6"/>
        <v>-</v>
      </c>
      <c r="L44" s="157" t="str">
        <f t="shared" si="6"/>
        <v>-</v>
      </c>
    </row>
    <row r="45" spans="1:12" ht="15.75" thickBot="1" x14ac:dyDescent="0.3">
      <c r="A45" s="98"/>
    </row>
    <row r="46" spans="1:12" x14ac:dyDescent="0.25">
      <c r="A46" s="55" t="s">
        <v>129</v>
      </c>
      <c r="B46" s="56"/>
      <c r="C46" s="19" t="s">
        <v>50</v>
      </c>
      <c r="D46" s="84"/>
      <c r="E46" s="84"/>
      <c r="F46" s="84"/>
      <c r="G46" s="84"/>
      <c r="H46" s="84"/>
      <c r="I46" s="84"/>
      <c r="J46" s="84"/>
      <c r="K46" s="84"/>
      <c r="L46" s="276"/>
    </row>
    <row r="47" spans="1:12" ht="15.75" thickBot="1" x14ac:dyDescent="0.3">
      <c r="A47" s="15" t="s">
        <v>93</v>
      </c>
      <c r="B47" s="169"/>
      <c r="C47" s="20" t="s">
        <v>53</v>
      </c>
      <c r="D47" s="17" t="s">
        <v>185</v>
      </c>
      <c r="E47" s="17" t="s">
        <v>186</v>
      </c>
      <c r="F47" s="17" t="s">
        <v>187</v>
      </c>
      <c r="G47" s="17" t="s">
        <v>188</v>
      </c>
      <c r="H47" s="17" t="s">
        <v>189</v>
      </c>
      <c r="I47" s="17" t="s">
        <v>190</v>
      </c>
      <c r="J47" s="17" t="s">
        <v>191</v>
      </c>
      <c r="K47" s="17" t="s">
        <v>192</v>
      </c>
      <c r="L47" s="25" t="s">
        <v>193</v>
      </c>
    </row>
    <row r="48" spans="1:12" ht="15.75" thickTop="1" x14ac:dyDescent="0.25">
      <c r="A48" s="4" t="s">
        <v>57</v>
      </c>
      <c r="B48" s="5"/>
      <c r="C48" s="253"/>
      <c r="D48" s="254"/>
      <c r="E48" s="254"/>
      <c r="F48" s="254"/>
      <c r="G48" s="254"/>
      <c r="H48" s="254"/>
      <c r="I48" s="254"/>
      <c r="J48" s="254"/>
      <c r="K48" s="254"/>
      <c r="L48" s="255"/>
    </row>
    <row r="49" spans="1:12" x14ac:dyDescent="0.25">
      <c r="A49" s="32" t="s">
        <v>37</v>
      </c>
      <c r="B49" s="33"/>
      <c r="C49" s="256"/>
      <c r="D49" s="257"/>
      <c r="E49" s="257"/>
      <c r="F49" s="257"/>
      <c r="G49" s="257"/>
      <c r="H49" s="257"/>
      <c r="I49" s="257"/>
      <c r="J49" s="257"/>
      <c r="K49" s="257"/>
      <c r="L49" s="258"/>
    </row>
    <row r="50" spans="1:12" x14ac:dyDescent="0.25">
      <c r="A50" s="6" t="s">
        <v>38</v>
      </c>
      <c r="B50" s="7"/>
      <c r="C50" s="259"/>
      <c r="D50" s="260"/>
      <c r="E50" s="260"/>
      <c r="F50" s="260"/>
      <c r="G50" s="260"/>
      <c r="H50" s="260"/>
      <c r="I50" s="260"/>
      <c r="J50" s="260"/>
      <c r="K50" s="260"/>
      <c r="L50" s="261"/>
    </row>
    <row r="51" spans="1:12" x14ac:dyDescent="0.25">
      <c r="A51" s="6" t="s">
        <v>39</v>
      </c>
      <c r="B51" s="7"/>
      <c r="C51" s="259"/>
      <c r="D51" s="260"/>
      <c r="E51" s="260"/>
      <c r="F51" s="260"/>
      <c r="G51" s="260"/>
      <c r="H51" s="260"/>
      <c r="I51" s="260"/>
      <c r="J51" s="260"/>
      <c r="K51" s="260"/>
      <c r="L51" s="261"/>
    </row>
    <row r="52" spans="1:12" x14ac:dyDescent="0.25">
      <c r="A52" s="6" t="s">
        <v>40</v>
      </c>
      <c r="B52" s="7"/>
      <c r="C52" s="259"/>
      <c r="D52" s="260"/>
      <c r="E52" s="260"/>
      <c r="F52" s="260"/>
      <c r="G52" s="260"/>
      <c r="H52" s="260"/>
      <c r="I52" s="260"/>
      <c r="J52" s="260"/>
      <c r="K52" s="260"/>
      <c r="L52" s="261"/>
    </row>
    <row r="53" spans="1:12" x14ac:dyDescent="0.25">
      <c r="A53" s="6" t="s">
        <v>41</v>
      </c>
      <c r="B53" s="7"/>
      <c r="C53" s="259"/>
      <c r="D53" s="260"/>
      <c r="E53" s="260"/>
      <c r="F53" s="260"/>
      <c r="G53" s="260"/>
      <c r="H53" s="260"/>
      <c r="I53" s="260"/>
      <c r="J53" s="260"/>
      <c r="K53" s="260"/>
      <c r="L53" s="261"/>
    </row>
    <row r="54" spans="1:12" x14ac:dyDescent="0.25">
      <c r="A54" s="6" t="s">
        <v>42</v>
      </c>
      <c r="B54" s="7"/>
      <c r="C54" s="259"/>
      <c r="D54" s="260"/>
      <c r="E54" s="260"/>
      <c r="F54" s="260"/>
      <c r="G54" s="260"/>
      <c r="H54" s="260"/>
      <c r="I54" s="260"/>
      <c r="J54" s="260"/>
      <c r="K54" s="260"/>
      <c r="L54" s="261"/>
    </row>
    <row r="55" spans="1:12" x14ac:dyDescent="0.25">
      <c r="A55" s="6" t="s">
        <v>43</v>
      </c>
      <c r="B55" s="7"/>
      <c r="C55" s="259"/>
      <c r="D55" s="260"/>
      <c r="E55" s="260"/>
      <c r="F55" s="260"/>
      <c r="G55" s="260"/>
      <c r="H55" s="260"/>
      <c r="I55" s="260"/>
      <c r="J55" s="260"/>
      <c r="K55" s="260"/>
      <c r="L55" s="261"/>
    </row>
    <row r="56" spans="1:12" x14ac:dyDescent="0.25">
      <c r="A56" s="6" t="s">
        <v>44</v>
      </c>
      <c r="B56" s="7"/>
      <c r="C56" s="259"/>
      <c r="D56" s="260"/>
      <c r="E56" s="260"/>
      <c r="F56" s="260"/>
      <c r="G56" s="260"/>
      <c r="H56" s="260"/>
      <c r="I56" s="260"/>
      <c r="J56" s="260"/>
      <c r="K56" s="260"/>
      <c r="L56" s="261"/>
    </row>
    <row r="57" spans="1:12" x14ac:dyDescent="0.25">
      <c r="A57" s="6" t="s">
        <v>45</v>
      </c>
      <c r="B57" s="7"/>
      <c r="C57" s="259"/>
      <c r="D57" s="260"/>
      <c r="E57" s="260"/>
      <c r="F57" s="260"/>
      <c r="G57" s="260"/>
      <c r="H57" s="260"/>
      <c r="I57" s="260"/>
      <c r="J57" s="260"/>
      <c r="K57" s="260"/>
      <c r="L57" s="261"/>
    </row>
    <row r="58" spans="1:12" x14ac:dyDescent="0.25">
      <c r="A58" s="6" t="s">
        <v>46</v>
      </c>
      <c r="B58" s="7"/>
      <c r="C58" s="259"/>
      <c r="D58" s="260"/>
      <c r="E58" s="260"/>
      <c r="F58" s="260"/>
      <c r="G58" s="260"/>
      <c r="H58" s="260"/>
      <c r="I58" s="260"/>
      <c r="J58" s="260"/>
      <c r="K58" s="260"/>
      <c r="L58" s="261"/>
    </row>
    <row r="59" spans="1:12" x14ac:dyDescent="0.25">
      <c r="A59" s="6" t="s">
        <v>47</v>
      </c>
      <c r="B59" s="7"/>
      <c r="C59" s="260"/>
      <c r="D59" s="260"/>
      <c r="E59" s="260"/>
      <c r="F59" s="260"/>
      <c r="G59" s="260"/>
      <c r="H59" s="260"/>
      <c r="I59" s="260"/>
      <c r="J59" s="260"/>
      <c r="K59" s="260"/>
      <c r="L59" s="261"/>
    </row>
    <row r="60" spans="1:12" ht="15.75" thickBot="1" x14ac:dyDescent="0.3">
      <c r="A60" s="37" t="s">
        <v>58</v>
      </c>
      <c r="B60" s="31"/>
      <c r="C60" s="262"/>
      <c r="D60" s="263"/>
      <c r="E60" s="263"/>
      <c r="F60" s="263"/>
      <c r="G60" s="263"/>
      <c r="H60" s="263"/>
      <c r="I60" s="263"/>
      <c r="J60" s="263"/>
      <c r="K60" s="263"/>
      <c r="L60" s="264"/>
    </row>
    <row r="61" spans="1:12" ht="15.75" x14ac:dyDescent="0.25">
      <c r="A61" s="61" t="s">
        <v>90</v>
      </c>
      <c r="B61" s="186" t="s">
        <v>164</v>
      </c>
      <c r="C61" s="134">
        <f t="shared" ref="C61" si="7">SUM(C48:C60)</f>
        <v>0</v>
      </c>
      <c r="D61" s="135">
        <f t="shared" ref="D61:L61" si="8">SUM(D48:D60)</f>
        <v>0</v>
      </c>
      <c r="E61" s="135">
        <f t="shared" si="8"/>
        <v>0</v>
      </c>
      <c r="F61" s="135">
        <f t="shared" si="8"/>
        <v>0</v>
      </c>
      <c r="G61" s="135">
        <f t="shared" si="8"/>
        <v>0</v>
      </c>
      <c r="H61" s="135">
        <f t="shared" si="8"/>
        <v>0</v>
      </c>
      <c r="I61" s="135">
        <f t="shared" si="8"/>
        <v>0</v>
      </c>
      <c r="J61" s="135">
        <f t="shared" si="8"/>
        <v>0</v>
      </c>
      <c r="K61" s="135">
        <f t="shared" si="8"/>
        <v>0</v>
      </c>
      <c r="L61" s="156">
        <f t="shared" si="8"/>
        <v>0</v>
      </c>
    </row>
    <row r="62" spans="1:12" x14ac:dyDescent="0.25">
      <c r="A62" s="6" t="s">
        <v>89</v>
      </c>
      <c r="B62" s="7"/>
      <c r="C62" s="53">
        <f t="shared" ref="C62:L62" si="9">C61-C5</f>
        <v>-328000</v>
      </c>
      <c r="D62" s="54">
        <f t="shared" si="9"/>
        <v>-328000</v>
      </c>
      <c r="E62" s="54">
        <f t="shared" si="9"/>
        <v>-328000</v>
      </c>
      <c r="F62" s="54">
        <f t="shared" si="9"/>
        <v>-328000</v>
      </c>
      <c r="G62" s="54">
        <f t="shared" si="9"/>
        <v>-328000</v>
      </c>
      <c r="H62" s="54">
        <f t="shared" si="9"/>
        <v>-328000</v>
      </c>
      <c r="I62" s="54">
        <f t="shared" si="9"/>
        <v>-328000</v>
      </c>
      <c r="J62" s="54">
        <f t="shared" si="9"/>
        <v>-328000</v>
      </c>
      <c r="K62" s="54">
        <f t="shared" si="9"/>
        <v>-328000</v>
      </c>
      <c r="L62" s="128">
        <f t="shared" si="9"/>
        <v>-328000</v>
      </c>
    </row>
    <row r="63" spans="1:12" x14ac:dyDescent="0.25">
      <c r="A63" s="62" t="s">
        <v>56</v>
      </c>
      <c r="B63" s="173"/>
      <c r="C63" s="138">
        <f t="shared" ref="C63:L63" si="10">IFERROR(C61/C5,"-")</f>
        <v>0</v>
      </c>
      <c r="D63" s="139">
        <f t="shared" si="10"/>
        <v>0</v>
      </c>
      <c r="E63" s="139">
        <f t="shared" si="10"/>
        <v>0</v>
      </c>
      <c r="F63" s="139">
        <f t="shared" si="10"/>
        <v>0</v>
      </c>
      <c r="G63" s="139">
        <f t="shared" si="10"/>
        <v>0</v>
      </c>
      <c r="H63" s="139">
        <f t="shared" si="10"/>
        <v>0</v>
      </c>
      <c r="I63" s="139">
        <f t="shared" si="10"/>
        <v>0</v>
      </c>
      <c r="J63" s="139">
        <f t="shared" si="10"/>
        <v>0</v>
      </c>
      <c r="K63" s="139">
        <f t="shared" si="10"/>
        <v>0</v>
      </c>
      <c r="L63" s="158">
        <f t="shared" si="10"/>
        <v>0</v>
      </c>
    </row>
    <row r="64" spans="1:12" ht="15.75" thickBot="1" x14ac:dyDescent="0.3">
      <c r="A64" s="37" t="s">
        <v>121</v>
      </c>
      <c r="B64" s="31"/>
      <c r="C64" s="88" t="str">
        <f>IFERROR(C61/C22,"-")</f>
        <v>-</v>
      </c>
      <c r="D64" s="89" t="str">
        <f t="shared" ref="D64:L64" si="11">IFERROR(D61/D22,"-")</f>
        <v>-</v>
      </c>
      <c r="E64" s="89" t="str">
        <f t="shared" si="11"/>
        <v>-</v>
      </c>
      <c r="F64" s="89" t="str">
        <f t="shared" si="11"/>
        <v>-</v>
      </c>
      <c r="G64" s="89" t="str">
        <f t="shared" si="11"/>
        <v>-</v>
      </c>
      <c r="H64" s="89" t="str">
        <f t="shared" si="11"/>
        <v>-</v>
      </c>
      <c r="I64" s="89" t="str">
        <f t="shared" si="11"/>
        <v>-</v>
      </c>
      <c r="J64" s="89" t="str">
        <f t="shared" si="11"/>
        <v>-</v>
      </c>
      <c r="K64" s="89" t="str">
        <f t="shared" si="11"/>
        <v>-</v>
      </c>
      <c r="L64" s="157" t="str">
        <f t="shared" si="11"/>
        <v>-</v>
      </c>
    </row>
    <row r="65" spans="1:12" ht="15.75" thickBot="1" x14ac:dyDescent="0.3">
      <c r="A65" s="98"/>
    </row>
    <row r="66" spans="1:12" x14ac:dyDescent="0.25">
      <c r="A66" s="55" t="s">
        <v>129</v>
      </c>
      <c r="B66" s="56"/>
      <c r="C66" s="19" t="s">
        <v>50</v>
      </c>
      <c r="D66" s="84"/>
      <c r="E66" s="84"/>
      <c r="F66" s="84"/>
      <c r="G66" s="84"/>
      <c r="H66" s="84"/>
      <c r="I66" s="84"/>
      <c r="J66" s="84"/>
      <c r="K66" s="84"/>
      <c r="L66" s="276"/>
    </row>
    <row r="67" spans="1:12" ht="15.75" thickBot="1" x14ac:dyDescent="0.3">
      <c r="A67" s="15" t="s">
        <v>196</v>
      </c>
      <c r="B67" s="169"/>
      <c r="C67" s="20" t="s">
        <v>53</v>
      </c>
      <c r="D67" s="17" t="s">
        <v>185</v>
      </c>
      <c r="E67" s="17" t="s">
        <v>186</v>
      </c>
      <c r="F67" s="17" t="s">
        <v>187</v>
      </c>
      <c r="G67" s="17" t="s">
        <v>188</v>
      </c>
      <c r="H67" s="17" t="s">
        <v>189</v>
      </c>
      <c r="I67" s="17" t="s">
        <v>190</v>
      </c>
      <c r="J67" s="17" t="s">
        <v>191</v>
      </c>
      <c r="K67" s="17" t="s">
        <v>192</v>
      </c>
      <c r="L67" s="25" t="s">
        <v>193</v>
      </c>
    </row>
    <row r="68" spans="1:12" ht="15.75" thickTop="1" x14ac:dyDescent="0.25">
      <c r="A68" s="4" t="s">
        <v>57</v>
      </c>
      <c r="B68" s="5"/>
      <c r="C68" s="253"/>
      <c r="D68" s="254"/>
      <c r="E68" s="254"/>
      <c r="F68" s="254"/>
      <c r="G68" s="254"/>
      <c r="H68" s="254"/>
      <c r="I68" s="254"/>
      <c r="J68" s="254"/>
      <c r="K68" s="254"/>
      <c r="L68" s="255"/>
    </row>
    <row r="69" spans="1:12" x14ac:dyDescent="0.25">
      <c r="A69" s="32" t="s">
        <v>37</v>
      </c>
      <c r="B69" s="33"/>
      <c r="C69" s="256"/>
      <c r="D69" s="257"/>
      <c r="E69" s="257"/>
      <c r="F69" s="257"/>
      <c r="G69" s="257"/>
      <c r="H69" s="257"/>
      <c r="I69" s="257"/>
      <c r="J69" s="257"/>
      <c r="K69" s="257"/>
      <c r="L69" s="258"/>
    </row>
    <row r="70" spans="1:12" x14ac:dyDescent="0.25">
      <c r="A70" s="6" t="s">
        <v>38</v>
      </c>
      <c r="B70" s="7"/>
      <c r="C70" s="259"/>
      <c r="D70" s="260"/>
      <c r="E70" s="260"/>
      <c r="F70" s="260"/>
      <c r="G70" s="260"/>
      <c r="H70" s="260"/>
      <c r="I70" s="260"/>
      <c r="J70" s="260"/>
      <c r="K70" s="260"/>
      <c r="L70" s="261"/>
    </row>
    <row r="71" spans="1:12" x14ac:dyDescent="0.25">
      <c r="A71" s="6" t="s">
        <v>39</v>
      </c>
      <c r="B71" s="7"/>
      <c r="C71" s="259"/>
      <c r="D71" s="260"/>
      <c r="E71" s="260"/>
      <c r="F71" s="260"/>
      <c r="G71" s="260"/>
      <c r="H71" s="260"/>
      <c r="I71" s="260"/>
      <c r="J71" s="260"/>
      <c r="K71" s="260"/>
      <c r="L71" s="261"/>
    </row>
    <row r="72" spans="1:12" x14ac:dyDescent="0.25">
      <c r="A72" s="6" t="s">
        <v>40</v>
      </c>
      <c r="B72" s="7"/>
      <c r="C72" s="259"/>
      <c r="D72" s="260"/>
      <c r="E72" s="260"/>
      <c r="F72" s="260"/>
      <c r="G72" s="260"/>
      <c r="H72" s="260"/>
      <c r="I72" s="260"/>
      <c r="J72" s="260"/>
      <c r="K72" s="260"/>
      <c r="L72" s="261"/>
    </row>
    <row r="73" spans="1:12" x14ac:dyDescent="0.25">
      <c r="A73" s="6" t="s">
        <v>41</v>
      </c>
      <c r="B73" s="7"/>
      <c r="C73" s="259"/>
      <c r="D73" s="260"/>
      <c r="E73" s="260"/>
      <c r="F73" s="260"/>
      <c r="G73" s="260"/>
      <c r="H73" s="260"/>
      <c r="I73" s="260"/>
      <c r="J73" s="260"/>
      <c r="K73" s="260"/>
      <c r="L73" s="261"/>
    </row>
    <row r="74" spans="1:12" x14ac:dyDescent="0.25">
      <c r="A74" s="6" t="s">
        <v>42</v>
      </c>
      <c r="B74" s="7"/>
      <c r="C74" s="259"/>
      <c r="D74" s="260"/>
      <c r="E74" s="260"/>
      <c r="F74" s="260"/>
      <c r="G74" s="260"/>
      <c r="H74" s="260"/>
      <c r="I74" s="260"/>
      <c r="J74" s="260"/>
      <c r="K74" s="260"/>
      <c r="L74" s="261"/>
    </row>
    <row r="75" spans="1:12" x14ac:dyDescent="0.25">
      <c r="A75" s="6" t="s">
        <v>43</v>
      </c>
      <c r="B75" s="7"/>
      <c r="C75" s="259"/>
      <c r="D75" s="260"/>
      <c r="E75" s="260"/>
      <c r="F75" s="260"/>
      <c r="G75" s="260"/>
      <c r="H75" s="260"/>
      <c r="I75" s="260"/>
      <c r="J75" s="260"/>
      <c r="K75" s="260"/>
      <c r="L75" s="261"/>
    </row>
    <row r="76" spans="1:12" x14ac:dyDescent="0.25">
      <c r="A76" s="6" t="s">
        <v>44</v>
      </c>
      <c r="B76" s="7"/>
      <c r="C76" s="259"/>
      <c r="D76" s="260"/>
      <c r="E76" s="260"/>
      <c r="F76" s="260"/>
      <c r="G76" s="260"/>
      <c r="H76" s="260"/>
      <c r="I76" s="260"/>
      <c r="J76" s="260"/>
      <c r="K76" s="260"/>
      <c r="L76" s="261"/>
    </row>
    <row r="77" spans="1:12" x14ac:dyDescent="0.25">
      <c r="A77" s="6" t="s">
        <v>45</v>
      </c>
      <c r="B77" s="7"/>
      <c r="C77" s="259"/>
      <c r="D77" s="260"/>
      <c r="E77" s="260"/>
      <c r="F77" s="260"/>
      <c r="G77" s="260"/>
      <c r="H77" s="260"/>
      <c r="I77" s="260"/>
      <c r="J77" s="260"/>
      <c r="K77" s="260"/>
      <c r="L77" s="261"/>
    </row>
    <row r="78" spans="1:12" x14ac:dyDescent="0.25">
      <c r="A78" s="6" t="s">
        <v>46</v>
      </c>
      <c r="B78" s="7"/>
      <c r="C78" s="259"/>
      <c r="D78" s="260"/>
      <c r="E78" s="260"/>
      <c r="F78" s="260"/>
      <c r="G78" s="260"/>
      <c r="H78" s="260"/>
      <c r="I78" s="260"/>
      <c r="J78" s="260"/>
      <c r="K78" s="260"/>
      <c r="L78" s="261"/>
    </row>
    <row r="79" spans="1:12" x14ac:dyDescent="0.25">
      <c r="A79" s="6" t="s">
        <v>47</v>
      </c>
      <c r="B79" s="7"/>
      <c r="C79" s="259"/>
      <c r="D79" s="260"/>
      <c r="E79" s="260"/>
      <c r="F79" s="260"/>
      <c r="G79" s="260"/>
      <c r="H79" s="260"/>
      <c r="I79" s="260"/>
      <c r="J79" s="260"/>
      <c r="K79" s="260"/>
      <c r="L79" s="261"/>
    </row>
    <row r="80" spans="1:12" ht="15.75" thickBot="1" x14ac:dyDescent="0.3">
      <c r="A80" s="37" t="s">
        <v>58</v>
      </c>
      <c r="B80" s="31"/>
      <c r="C80" s="262"/>
      <c r="D80" s="263"/>
      <c r="E80" s="263"/>
      <c r="F80" s="263"/>
      <c r="G80" s="263"/>
      <c r="H80" s="263"/>
      <c r="I80" s="263"/>
      <c r="J80" s="263"/>
      <c r="K80" s="263"/>
      <c r="L80" s="264"/>
    </row>
    <row r="81" spans="1:12" ht="15.75" x14ac:dyDescent="0.25">
      <c r="A81" s="61" t="s">
        <v>197</v>
      </c>
      <c r="B81" s="186" t="s">
        <v>195</v>
      </c>
      <c r="C81" s="134">
        <f t="shared" ref="C81:L81" si="12">SUM(C68:C80)</f>
        <v>0</v>
      </c>
      <c r="D81" s="135">
        <f t="shared" si="12"/>
        <v>0</v>
      </c>
      <c r="E81" s="135">
        <f t="shared" si="12"/>
        <v>0</v>
      </c>
      <c r="F81" s="135">
        <f t="shared" si="12"/>
        <v>0</v>
      </c>
      <c r="G81" s="135">
        <f t="shared" si="12"/>
        <v>0</v>
      </c>
      <c r="H81" s="135">
        <f t="shared" si="12"/>
        <v>0</v>
      </c>
      <c r="I81" s="135">
        <f t="shared" si="12"/>
        <v>0</v>
      </c>
      <c r="J81" s="135">
        <f t="shared" si="12"/>
        <v>0</v>
      </c>
      <c r="K81" s="135">
        <f t="shared" si="12"/>
        <v>0</v>
      </c>
      <c r="L81" s="156">
        <f t="shared" si="12"/>
        <v>0</v>
      </c>
    </row>
    <row r="82" spans="1:12" x14ac:dyDescent="0.25">
      <c r="A82" s="6" t="s">
        <v>89</v>
      </c>
      <c r="B82" s="7"/>
      <c r="C82" s="53">
        <f t="shared" ref="C82:L82" si="13">C81-C6</f>
        <v>-33000</v>
      </c>
      <c r="D82" s="54">
        <f t="shared" si="13"/>
        <v>-33000</v>
      </c>
      <c r="E82" s="54">
        <f t="shared" si="13"/>
        <v>-33000</v>
      </c>
      <c r="F82" s="54">
        <f t="shared" si="13"/>
        <v>-33000</v>
      </c>
      <c r="G82" s="54">
        <f t="shared" si="13"/>
        <v>-33000</v>
      </c>
      <c r="H82" s="54">
        <f t="shared" si="13"/>
        <v>-33000</v>
      </c>
      <c r="I82" s="54">
        <f t="shared" si="13"/>
        <v>-33000</v>
      </c>
      <c r="J82" s="54">
        <f t="shared" si="13"/>
        <v>-33000</v>
      </c>
      <c r="K82" s="54">
        <f t="shared" si="13"/>
        <v>-33000</v>
      </c>
      <c r="L82" s="128">
        <f t="shared" si="13"/>
        <v>-33000</v>
      </c>
    </row>
    <row r="83" spans="1:12" x14ac:dyDescent="0.25">
      <c r="A83" s="62" t="s">
        <v>56</v>
      </c>
      <c r="B83" s="173"/>
      <c r="C83" s="138">
        <f t="shared" ref="C83:L83" si="14">IFERROR(C81/C6,"-")</f>
        <v>0</v>
      </c>
      <c r="D83" s="139">
        <f t="shared" si="14"/>
        <v>0</v>
      </c>
      <c r="E83" s="139">
        <f t="shared" si="14"/>
        <v>0</v>
      </c>
      <c r="F83" s="139">
        <f t="shared" si="14"/>
        <v>0</v>
      </c>
      <c r="G83" s="139">
        <f t="shared" si="14"/>
        <v>0</v>
      </c>
      <c r="H83" s="139">
        <f t="shared" si="14"/>
        <v>0</v>
      </c>
      <c r="I83" s="139">
        <f t="shared" si="14"/>
        <v>0</v>
      </c>
      <c r="J83" s="139">
        <f t="shared" si="14"/>
        <v>0</v>
      </c>
      <c r="K83" s="139">
        <f t="shared" si="14"/>
        <v>0</v>
      </c>
      <c r="L83" s="158">
        <f t="shared" si="14"/>
        <v>0</v>
      </c>
    </row>
    <row r="84" spans="1:12" ht="15.75" thickBot="1" x14ac:dyDescent="0.3">
      <c r="A84" s="37" t="s">
        <v>198</v>
      </c>
      <c r="B84" s="31"/>
      <c r="C84" s="88" t="str">
        <f>IFERROR(C81/C22,"-")</f>
        <v>-</v>
      </c>
      <c r="D84" s="89" t="str">
        <f t="shared" ref="D84:L84" si="15">IFERROR(D81/D22,"-")</f>
        <v>-</v>
      </c>
      <c r="E84" s="89" t="str">
        <f t="shared" si="15"/>
        <v>-</v>
      </c>
      <c r="F84" s="89" t="str">
        <f t="shared" si="15"/>
        <v>-</v>
      </c>
      <c r="G84" s="89" t="str">
        <f t="shared" si="15"/>
        <v>-</v>
      </c>
      <c r="H84" s="89" t="str">
        <f t="shared" si="15"/>
        <v>-</v>
      </c>
      <c r="I84" s="89" t="str">
        <f t="shared" si="15"/>
        <v>-</v>
      </c>
      <c r="J84" s="89" t="str">
        <f t="shared" si="15"/>
        <v>-</v>
      </c>
      <c r="K84" s="89" t="str">
        <f t="shared" si="15"/>
        <v>-</v>
      </c>
      <c r="L84" s="157" t="str">
        <f t="shared" si="15"/>
        <v>-</v>
      </c>
    </row>
    <row r="85" spans="1:12" ht="15.75" thickBot="1" x14ac:dyDescent="0.3">
      <c r="A85" s="98"/>
    </row>
    <row r="86" spans="1:12" x14ac:dyDescent="0.25">
      <c r="A86" s="55" t="s">
        <v>130</v>
      </c>
      <c r="B86" s="56"/>
      <c r="C86" s="19" t="s">
        <v>50</v>
      </c>
      <c r="D86" s="84"/>
      <c r="E86" s="84"/>
      <c r="F86" s="84"/>
      <c r="G86" s="84"/>
      <c r="H86" s="84"/>
      <c r="I86" s="84"/>
      <c r="J86" s="84"/>
      <c r="K86" s="84"/>
      <c r="L86" s="276"/>
    </row>
    <row r="87" spans="1:12" ht="15.75" thickBot="1" x14ac:dyDescent="0.3">
      <c r="A87" s="15" t="s">
        <v>96</v>
      </c>
      <c r="B87" s="169"/>
      <c r="C87" s="20" t="s">
        <v>53</v>
      </c>
      <c r="D87" s="17" t="s">
        <v>185</v>
      </c>
      <c r="E87" s="17" t="s">
        <v>186</v>
      </c>
      <c r="F87" s="17" t="s">
        <v>187</v>
      </c>
      <c r="G87" s="17" t="s">
        <v>188</v>
      </c>
      <c r="H87" s="17" t="s">
        <v>189</v>
      </c>
      <c r="I87" s="17" t="s">
        <v>190</v>
      </c>
      <c r="J87" s="17" t="s">
        <v>191</v>
      </c>
      <c r="K87" s="17" t="s">
        <v>192</v>
      </c>
      <c r="L87" s="25" t="s">
        <v>193</v>
      </c>
    </row>
    <row r="88" spans="1:12" ht="15.75" thickTop="1" x14ac:dyDescent="0.25">
      <c r="A88" s="6" t="s">
        <v>62</v>
      </c>
      <c r="B88" s="187" t="s">
        <v>165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7"/>
    </row>
    <row r="89" spans="1:12" x14ac:dyDescent="0.25">
      <c r="A89" s="6" t="s">
        <v>63</v>
      </c>
      <c r="B89" s="7"/>
      <c r="C89" s="53">
        <f t="shared" ref="C89:L89" si="16">C88-C7</f>
        <v>-12</v>
      </c>
      <c r="D89" s="54">
        <f t="shared" si="16"/>
        <v>-12</v>
      </c>
      <c r="E89" s="54">
        <f t="shared" si="16"/>
        <v>-12</v>
      </c>
      <c r="F89" s="54">
        <f t="shared" si="16"/>
        <v>-12</v>
      </c>
      <c r="G89" s="54">
        <f t="shared" si="16"/>
        <v>-12</v>
      </c>
      <c r="H89" s="54">
        <f t="shared" si="16"/>
        <v>-12</v>
      </c>
      <c r="I89" s="54">
        <f t="shared" si="16"/>
        <v>-12</v>
      </c>
      <c r="J89" s="54">
        <f t="shared" si="16"/>
        <v>-12</v>
      </c>
      <c r="K89" s="54">
        <f t="shared" si="16"/>
        <v>-12</v>
      </c>
      <c r="L89" s="128">
        <f t="shared" si="16"/>
        <v>-12</v>
      </c>
    </row>
    <row r="90" spans="1:12" ht="15.75" thickBot="1" x14ac:dyDescent="0.3">
      <c r="A90" s="37" t="s">
        <v>64</v>
      </c>
      <c r="B90" s="31"/>
      <c r="C90" s="88">
        <f t="shared" ref="C90:L90" si="17">IFERROR(1+(C89/C7),0)</f>
        <v>0</v>
      </c>
      <c r="D90" s="89">
        <f t="shared" si="17"/>
        <v>0</v>
      </c>
      <c r="E90" s="89">
        <f t="shared" si="17"/>
        <v>0</v>
      </c>
      <c r="F90" s="89">
        <f t="shared" si="17"/>
        <v>0</v>
      </c>
      <c r="G90" s="89">
        <f t="shared" si="17"/>
        <v>0</v>
      </c>
      <c r="H90" s="89">
        <f t="shared" si="17"/>
        <v>0</v>
      </c>
      <c r="I90" s="89">
        <f t="shared" si="17"/>
        <v>0</v>
      </c>
      <c r="J90" s="89">
        <f t="shared" si="17"/>
        <v>0</v>
      </c>
      <c r="K90" s="89">
        <f t="shared" si="17"/>
        <v>0</v>
      </c>
      <c r="L90" s="157">
        <f t="shared" si="17"/>
        <v>0</v>
      </c>
    </row>
    <row r="91" spans="1:12" ht="15.75" thickBot="1" x14ac:dyDescent="0.3"/>
    <row r="92" spans="1:12" x14ac:dyDescent="0.25">
      <c r="A92" s="55" t="s">
        <v>222</v>
      </c>
      <c r="B92" s="56"/>
      <c r="C92" s="19" t="s">
        <v>50</v>
      </c>
      <c r="D92" s="84"/>
      <c r="E92" s="84"/>
      <c r="F92" s="84"/>
      <c r="G92" s="84"/>
      <c r="H92" s="84"/>
      <c r="I92" s="84"/>
      <c r="J92" s="84"/>
      <c r="K92" s="84"/>
      <c r="L92" s="276"/>
    </row>
    <row r="93" spans="1:12" ht="15.75" thickBot="1" x14ac:dyDescent="0.3">
      <c r="A93" s="15" t="s">
        <v>223</v>
      </c>
      <c r="B93" s="169"/>
      <c r="C93" s="20" t="s">
        <v>53</v>
      </c>
      <c r="D93" s="17" t="s">
        <v>185</v>
      </c>
      <c r="E93" s="17" t="s">
        <v>186</v>
      </c>
      <c r="F93" s="17" t="s">
        <v>187</v>
      </c>
      <c r="G93" s="17" t="s">
        <v>188</v>
      </c>
      <c r="H93" s="17" t="s">
        <v>189</v>
      </c>
      <c r="I93" s="17" t="s">
        <v>190</v>
      </c>
      <c r="J93" s="17" t="s">
        <v>191</v>
      </c>
      <c r="K93" s="17" t="s">
        <v>192</v>
      </c>
      <c r="L93" s="25" t="s">
        <v>193</v>
      </c>
    </row>
    <row r="94" spans="1:12" ht="15.75" thickTop="1" x14ac:dyDescent="0.25">
      <c r="A94" s="6" t="s">
        <v>224</v>
      </c>
      <c r="B94" s="187" t="s">
        <v>225</v>
      </c>
      <c r="C94" s="265"/>
      <c r="D94" s="266"/>
      <c r="E94" s="266"/>
      <c r="F94" s="266"/>
      <c r="G94" s="266"/>
      <c r="H94" s="266"/>
      <c r="I94" s="266"/>
      <c r="J94" s="266"/>
      <c r="K94" s="266"/>
      <c r="L94" s="267"/>
    </row>
    <row r="95" spans="1:12" x14ac:dyDescent="0.25">
      <c r="A95" s="6" t="s">
        <v>226</v>
      </c>
      <c r="B95" s="7"/>
      <c r="C95" s="53">
        <f>C94-C8</f>
        <v>-10000</v>
      </c>
      <c r="D95" s="54">
        <f t="shared" ref="D95:L95" si="18">D94-D8</f>
        <v>-10000</v>
      </c>
      <c r="E95" s="54">
        <f t="shared" si="18"/>
        <v>-10000</v>
      </c>
      <c r="F95" s="54">
        <f t="shared" si="18"/>
        <v>-10000</v>
      </c>
      <c r="G95" s="54">
        <f t="shared" si="18"/>
        <v>-10000</v>
      </c>
      <c r="H95" s="54">
        <f t="shared" si="18"/>
        <v>-10000</v>
      </c>
      <c r="I95" s="54">
        <f t="shared" si="18"/>
        <v>-10000</v>
      </c>
      <c r="J95" s="54">
        <f t="shared" si="18"/>
        <v>-10000</v>
      </c>
      <c r="K95" s="54">
        <f t="shared" si="18"/>
        <v>-10000</v>
      </c>
      <c r="L95" s="128">
        <f t="shared" si="18"/>
        <v>-10000</v>
      </c>
    </row>
    <row r="96" spans="1:12" ht="15.75" thickBot="1" x14ac:dyDescent="0.3">
      <c r="A96" s="37" t="s">
        <v>227</v>
      </c>
      <c r="B96" s="31"/>
      <c r="C96" s="88">
        <f>IFERROR(1+(C95/C8),0)</f>
        <v>0</v>
      </c>
      <c r="D96" s="89">
        <f t="shared" ref="D96:L96" si="19">IFERROR(1+(D95/D8),0)</f>
        <v>0</v>
      </c>
      <c r="E96" s="89">
        <f t="shared" si="19"/>
        <v>0</v>
      </c>
      <c r="F96" s="89">
        <f t="shared" si="19"/>
        <v>0</v>
      </c>
      <c r="G96" s="89">
        <f t="shared" si="19"/>
        <v>0</v>
      </c>
      <c r="H96" s="89">
        <f t="shared" si="19"/>
        <v>0</v>
      </c>
      <c r="I96" s="89">
        <f t="shared" si="19"/>
        <v>0</v>
      </c>
      <c r="J96" s="89">
        <f t="shared" si="19"/>
        <v>0</v>
      </c>
      <c r="K96" s="89">
        <f t="shared" si="19"/>
        <v>0</v>
      </c>
      <c r="L96" s="157">
        <f t="shared" si="19"/>
        <v>0</v>
      </c>
    </row>
  </sheetData>
  <sheetProtection algorithmName="SHA-512" hashValue="APbShqm7+4zshR+TuKX7sL2GTC/8p7vSWreFU9TCXOxw8BALeU01pzK0PwjJfHjimQlpo5utc478OWHvlHBN2g==" saltValue="cf0dp8+cX6hwTC2z8QGWhA==" spinCount="100000" sheet="1" objects="1" scenarios="1"/>
  <conditionalFormatting sqref="C23:L23">
    <cfRule type="cellIs" dxfId="23" priority="83" operator="lessThan">
      <formula>0</formula>
    </cfRule>
    <cfRule type="cellIs" dxfId="22" priority="84" operator="greaterThan">
      <formula>0</formula>
    </cfRule>
  </conditionalFormatting>
  <conditionalFormatting sqref="C24:L24">
    <cfRule type="cellIs" dxfId="21" priority="65" operator="lessThan">
      <formula>1</formula>
    </cfRule>
    <cfRule type="cellIs" dxfId="20" priority="66" operator="greaterThan">
      <formula>1</formula>
    </cfRule>
  </conditionalFormatting>
  <conditionalFormatting sqref="C42:L42">
    <cfRule type="cellIs" dxfId="19" priority="35" operator="lessThan">
      <formula>0</formula>
    </cfRule>
    <cfRule type="cellIs" dxfId="18" priority="36" operator="greaterThan">
      <formula>0</formula>
    </cfRule>
  </conditionalFormatting>
  <conditionalFormatting sqref="C43:L43">
    <cfRule type="cellIs" dxfId="17" priority="33" operator="lessThan">
      <formula>1</formula>
    </cfRule>
    <cfRule type="cellIs" dxfId="16" priority="34" operator="greaterThan">
      <formula>1</formula>
    </cfRule>
  </conditionalFormatting>
  <conditionalFormatting sqref="C62:L62"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C63:L63">
    <cfRule type="cellIs" dxfId="13" priority="29" operator="lessThan">
      <formula>1</formula>
    </cfRule>
    <cfRule type="cellIs" dxfId="12" priority="30" operator="greaterThan">
      <formula>1</formula>
    </cfRule>
  </conditionalFormatting>
  <conditionalFormatting sqref="C82:L82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C83:L83">
    <cfRule type="cellIs" dxfId="9" priority="13" operator="lessThan">
      <formula>1</formula>
    </cfRule>
    <cfRule type="cellIs" dxfId="8" priority="14" operator="greaterThan">
      <formula>1</formula>
    </cfRule>
  </conditionalFormatting>
  <conditionalFormatting sqref="C89:L89">
    <cfRule type="cellIs" dxfId="7" priority="27" operator="lessThan">
      <formula>0</formula>
    </cfRule>
    <cfRule type="cellIs" dxfId="6" priority="28" operator="greaterThan">
      <formula>0</formula>
    </cfRule>
  </conditionalFormatting>
  <conditionalFormatting sqref="C90:L90">
    <cfRule type="cellIs" dxfId="5" priority="25" operator="lessThan">
      <formula>1</formula>
    </cfRule>
    <cfRule type="cellIs" dxfId="4" priority="26" operator="greaterThan">
      <formula>1</formula>
    </cfRule>
  </conditionalFormatting>
  <conditionalFormatting sqref="C95:L9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96:L96">
    <cfRule type="cellIs" dxfId="1" priority="1" operator="lessThan">
      <formula>1</formula>
    </cfRule>
    <cfRule type="cellIs" dxfId="0" priority="2" operator="greaterThan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61 C4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2">
    <tabColor theme="4"/>
  </sheetPr>
  <dimension ref="A1:AQ32"/>
  <sheetViews>
    <sheetView showGridLines="0" zoomScaleNormal="100" workbookViewId="0">
      <pane xSplit="4" topLeftCell="E1" activePane="topRight" state="frozen"/>
      <selection activeCell="H3" sqref="H3"/>
      <selection pane="topRight" activeCell="A23" sqref="A23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x14ac:dyDescent="0.25">
      <c r="A1" s="55" t="s">
        <v>131</v>
      </c>
      <c r="B1" s="56"/>
      <c r="C1" s="56"/>
      <c r="D1" s="57"/>
      <c r="E1" s="274" t="s">
        <v>50</v>
      </c>
      <c r="F1" s="275"/>
      <c r="G1" s="275"/>
      <c r="H1" s="275"/>
      <c r="I1" s="275"/>
      <c r="J1" s="275"/>
      <c r="K1" s="275"/>
      <c r="L1" s="275"/>
      <c r="M1" s="275"/>
      <c r="N1" s="275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2">
        <f>'MO Výkon'!E3+'MO Vozidlo'!E3+'MA Fixní'!E3</f>
        <v>0</v>
      </c>
      <c r="F3" s="112">
        <f>'MO Výkon'!F3+'MO Vozidlo'!F3+'MA Fixní'!F3</f>
        <v>0</v>
      </c>
      <c r="G3" s="112">
        <f>'MO Výkon'!G3+'MO Vozidlo'!G3+'MA Fixní'!G3</f>
        <v>0</v>
      </c>
      <c r="H3" s="112">
        <f>'MO Výkon'!H3+'MO Vozidlo'!H3+'MA Fixní'!H3</f>
        <v>0</v>
      </c>
      <c r="I3" s="112">
        <f>'MO Výkon'!I3+'MO Vozidlo'!I3+'MA Fixní'!I3</f>
        <v>0</v>
      </c>
      <c r="J3" s="112">
        <f>'MO Výkon'!J3+'MO Vozidlo'!J3+'MA Fixní'!J3</f>
        <v>0</v>
      </c>
      <c r="K3" s="112">
        <f>'MO Výkon'!K3+'MO Vozidlo'!K3+'MA Fixní'!K3</f>
        <v>0</v>
      </c>
      <c r="L3" s="112">
        <f>'MO Výkon'!L3+'MO Vozidlo'!L3+'MA Fixní'!L3</f>
        <v>0</v>
      </c>
      <c r="M3" s="112">
        <f>'MO Výkon'!M3+'MO Vozidlo'!M3+'MA Fixní'!M3</f>
        <v>0</v>
      </c>
      <c r="N3" s="112">
        <f>'MO Výkon'!N3+'MO Vozidlo'!N3+'MA Fixní'!N3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25">
      <c r="A4" s="6"/>
      <c r="B4" s="7"/>
      <c r="C4" s="141">
        <v>1.2</v>
      </c>
      <c r="D4" s="29" t="s">
        <v>19</v>
      </c>
      <c r="E4" s="54">
        <f>'MO Výkon'!E4+'MO Vozidlo'!E4+'MA Fixní'!E4</f>
        <v>0</v>
      </c>
      <c r="F4" s="54">
        <f>'MO Výkon'!F4+'MO Vozidlo'!F4+'MA Fixní'!F4</f>
        <v>0</v>
      </c>
      <c r="G4" s="54">
        <f>'MO Výkon'!G4+'MO Vozidlo'!G4+'MA Fixní'!G4</f>
        <v>0</v>
      </c>
      <c r="H4" s="54">
        <f>'MO Výkon'!H4+'MO Vozidlo'!H4+'MA Fixní'!H4</f>
        <v>0</v>
      </c>
      <c r="I4" s="54">
        <f>'MO Výkon'!I4+'MO Vozidlo'!I4+'MA Fixní'!I4</f>
        <v>0</v>
      </c>
      <c r="J4" s="54">
        <f>'MO Výkon'!J4+'MO Vozidlo'!J4+'MA Fixní'!J4</f>
        <v>0</v>
      </c>
      <c r="K4" s="54">
        <f>'MO Výkon'!K4+'MO Vozidlo'!K4+'MA Fixní'!K4</f>
        <v>0</v>
      </c>
      <c r="L4" s="54">
        <f>'MO Výkon'!L4+'MO Vozidlo'!L4+'MA Fixní'!L4</f>
        <v>0</v>
      </c>
      <c r="M4" s="54">
        <f>'MO Výkon'!M4+'MO Vozidlo'!M4+'MA Fixní'!M4</f>
        <v>0</v>
      </c>
      <c r="N4" s="54">
        <f>'MO Výkon'!N4+'MO Vozidlo'!N4+'MA Fixní'!N4</f>
        <v>0</v>
      </c>
      <c r="O4" s="53">
        <f t="shared" si="0"/>
        <v>0</v>
      </c>
      <c r="P4" s="128">
        <f t="shared" si="1"/>
        <v>0</v>
      </c>
    </row>
    <row r="5" spans="1:16" x14ac:dyDescent="0.25">
      <c r="A5" s="6">
        <v>2</v>
      </c>
      <c r="B5" s="7" t="s">
        <v>1</v>
      </c>
      <c r="C5" s="141"/>
      <c r="D5" s="29"/>
      <c r="E5" s="54">
        <f>'MO Výkon'!E5+'MO Vozidlo'!E5+'MA Fixní'!E5</f>
        <v>0</v>
      </c>
      <c r="F5" s="54">
        <f>'MO Výkon'!F5+'MO Vozidlo'!F5+'MA Fixní'!F5</f>
        <v>0</v>
      </c>
      <c r="G5" s="54">
        <f>'MO Výkon'!G5+'MO Vozidlo'!G5+'MA Fixní'!G5</f>
        <v>0</v>
      </c>
      <c r="H5" s="54">
        <f>'MO Výkon'!H5+'MO Vozidlo'!H5+'MA Fixní'!H5</f>
        <v>0</v>
      </c>
      <c r="I5" s="54">
        <f>'MO Výkon'!I5+'MO Vozidlo'!I5+'MA Fixní'!I5</f>
        <v>0</v>
      </c>
      <c r="J5" s="54">
        <f>'MO Výkon'!J5+'MO Vozidlo'!J5+'MA Fixní'!J5</f>
        <v>0</v>
      </c>
      <c r="K5" s="54">
        <f>'MO Výkon'!K5+'MO Vozidlo'!K5+'MA Fixní'!K5</f>
        <v>0</v>
      </c>
      <c r="L5" s="54">
        <f>'MO Výkon'!L5+'MO Vozidlo'!L5+'MA Fixní'!L5</f>
        <v>0</v>
      </c>
      <c r="M5" s="54">
        <f>'MO Výkon'!M5+'MO Vozidlo'!M5+'MA Fixní'!M5</f>
        <v>0</v>
      </c>
      <c r="N5" s="54">
        <f>'MO Výkon'!N5+'MO Vozidlo'!N5+'MA Fixní'!N5</f>
        <v>0</v>
      </c>
      <c r="O5" s="53">
        <f t="shared" si="0"/>
        <v>0</v>
      </c>
      <c r="P5" s="128">
        <f t="shared" si="1"/>
        <v>0</v>
      </c>
    </row>
    <row r="6" spans="1:16" x14ac:dyDescent="0.25">
      <c r="A6" s="6">
        <v>3</v>
      </c>
      <c r="B6" s="7" t="s">
        <v>2</v>
      </c>
      <c r="C6" s="141"/>
      <c r="D6" s="29"/>
      <c r="E6" s="54">
        <f>'MO Výkon'!E6+'MO Vozidlo'!E6+'MA Fixní'!E6</f>
        <v>0</v>
      </c>
      <c r="F6" s="54">
        <f>'MO Výkon'!F6+'MO Vozidlo'!F6+'MA Fixní'!F6</f>
        <v>0</v>
      </c>
      <c r="G6" s="54">
        <f>'MO Výkon'!G6+'MO Vozidlo'!G6+'MA Fixní'!G6</f>
        <v>0</v>
      </c>
      <c r="H6" s="54">
        <f>'MO Výkon'!H6+'MO Vozidlo'!H6+'MA Fixní'!H6</f>
        <v>0</v>
      </c>
      <c r="I6" s="54">
        <f>'MO Výkon'!I6+'MO Vozidlo'!I6+'MA Fixní'!I6</f>
        <v>0</v>
      </c>
      <c r="J6" s="54">
        <f>'MO Výkon'!J6+'MO Vozidlo'!J6+'MA Fixní'!J6</f>
        <v>0</v>
      </c>
      <c r="K6" s="54">
        <f>'MO Výkon'!K6+'MO Vozidlo'!K6+'MA Fixní'!K6</f>
        <v>0</v>
      </c>
      <c r="L6" s="54">
        <f>'MO Výkon'!L6+'MO Vozidlo'!L6+'MA Fixní'!L6</f>
        <v>0</v>
      </c>
      <c r="M6" s="54">
        <f>'MO Výkon'!M6+'MO Vozidlo'!M6+'MA Fixní'!M6</f>
        <v>0</v>
      </c>
      <c r="N6" s="54">
        <f>'MO Výkon'!N6+'MO Vozidlo'!N6+'MA Fixní'!N6</f>
        <v>0</v>
      </c>
      <c r="O6" s="53">
        <f t="shared" si="0"/>
        <v>0</v>
      </c>
      <c r="P6" s="128">
        <f t="shared" si="1"/>
        <v>0</v>
      </c>
    </row>
    <row r="7" spans="1:16" x14ac:dyDescent="0.25">
      <c r="A7" s="6">
        <v>4</v>
      </c>
      <c r="B7" s="7" t="s">
        <v>3</v>
      </c>
      <c r="C7" s="141"/>
      <c r="D7" s="29"/>
      <c r="E7" s="54">
        <f>'MO Výkon'!E7+'MO Vozidlo'!E7+'MA Fixní'!E7</f>
        <v>0</v>
      </c>
      <c r="F7" s="54">
        <f>'MO Výkon'!F7+'MO Vozidlo'!F7+'MA Fixní'!F7</f>
        <v>0</v>
      </c>
      <c r="G7" s="54">
        <f>'MO Výkon'!G7+'MO Vozidlo'!G7+'MA Fixní'!G7</f>
        <v>0</v>
      </c>
      <c r="H7" s="54">
        <f>'MO Výkon'!H7+'MO Vozidlo'!H7+'MA Fixní'!H7</f>
        <v>0</v>
      </c>
      <c r="I7" s="54">
        <f>'MO Výkon'!I7+'MO Vozidlo'!I7+'MA Fixní'!I7</f>
        <v>0</v>
      </c>
      <c r="J7" s="54">
        <f>'MO Výkon'!J7+'MO Vozidlo'!J7+'MA Fixní'!J7</f>
        <v>0</v>
      </c>
      <c r="K7" s="54">
        <f>'MO Výkon'!K7+'MO Vozidlo'!K7+'MA Fixní'!K7</f>
        <v>0</v>
      </c>
      <c r="L7" s="54">
        <f>'MO Výkon'!L7+'MO Vozidlo'!L7+'MA Fixní'!L7</f>
        <v>0</v>
      </c>
      <c r="M7" s="54">
        <f>'MO Výkon'!M7+'MO Vozidlo'!M7+'MA Fixní'!M7</f>
        <v>0</v>
      </c>
      <c r="N7" s="54">
        <f>'MO Výkon'!N7+'MO Vozidlo'!N7+'MA Fixní'!N7</f>
        <v>0</v>
      </c>
      <c r="O7" s="53">
        <f t="shared" si="0"/>
        <v>0</v>
      </c>
      <c r="P7" s="128">
        <f t="shared" si="1"/>
        <v>0</v>
      </c>
    </row>
    <row r="8" spans="1:16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54">
        <f>'MO Výkon'!E8+'MO Vozidlo'!E8+'MA Fixní'!E8</f>
        <v>0</v>
      </c>
      <c r="F8" s="54">
        <f>'MO Výkon'!F8+'MO Vozidlo'!F8+'MA Fixní'!F8</f>
        <v>0</v>
      </c>
      <c r="G8" s="54">
        <f>'MO Výkon'!G8+'MO Vozidlo'!G8+'MA Fixní'!G8</f>
        <v>0</v>
      </c>
      <c r="H8" s="54">
        <f>'MO Výkon'!H8+'MO Vozidlo'!H8+'MA Fixní'!H8</f>
        <v>0</v>
      </c>
      <c r="I8" s="54">
        <f>'MO Výkon'!I8+'MO Vozidlo'!I8+'MA Fixní'!I8</f>
        <v>0</v>
      </c>
      <c r="J8" s="54">
        <f>'MO Výkon'!J8+'MO Vozidlo'!J8+'MA Fixní'!J8</f>
        <v>0</v>
      </c>
      <c r="K8" s="54">
        <f>'MO Výkon'!K8+'MO Vozidlo'!K8+'MA Fixní'!K8</f>
        <v>0</v>
      </c>
      <c r="L8" s="54">
        <f>'MO Výkon'!L8+'MO Vozidlo'!L8+'MA Fixní'!L8</f>
        <v>0</v>
      </c>
      <c r="M8" s="54">
        <f>'MO Výkon'!M8+'MO Vozidlo'!M8+'MA Fixní'!M8</f>
        <v>0</v>
      </c>
      <c r="N8" s="54">
        <f>'MO Výkon'!N8+'MO Vozidlo'!N8+'MA Fixní'!N8</f>
        <v>0</v>
      </c>
      <c r="O8" s="53">
        <f t="shared" si="0"/>
        <v>0</v>
      </c>
      <c r="P8" s="128">
        <f t="shared" si="1"/>
        <v>0</v>
      </c>
    </row>
    <row r="9" spans="1:16" x14ac:dyDescent="0.25">
      <c r="A9" s="6"/>
      <c r="B9" s="7"/>
      <c r="C9" s="141">
        <v>5.2</v>
      </c>
      <c r="D9" s="30" t="s">
        <v>221</v>
      </c>
      <c r="E9" s="54">
        <f>'MO Výkon'!E9+'MO Vozidlo'!E9+'MA Fixní'!E9</f>
        <v>0</v>
      </c>
      <c r="F9" s="54">
        <f>'MO Výkon'!F9+'MO Vozidlo'!F9+'MA Fixní'!F9</f>
        <v>0</v>
      </c>
      <c r="G9" s="54">
        <f>'MO Výkon'!G9+'MO Vozidlo'!G9+'MA Fixní'!G9</f>
        <v>0</v>
      </c>
      <c r="H9" s="54">
        <f>'MO Výkon'!H9+'MO Vozidlo'!H9+'MA Fixní'!H9</f>
        <v>0</v>
      </c>
      <c r="I9" s="54">
        <f>'MO Výkon'!I9+'MO Vozidlo'!I9+'MA Fixní'!I9</f>
        <v>0</v>
      </c>
      <c r="J9" s="54">
        <f>'MO Výkon'!J9+'MO Vozidlo'!J9+'MA Fixní'!J9</f>
        <v>0</v>
      </c>
      <c r="K9" s="54">
        <f>'MO Výkon'!K9+'MO Vozidlo'!K9+'MA Fixní'!K9</f>
        <v>0</v>
      </c>
      <c r="L9" s="54">
        <f>'MO Výkon'!L9+'MO Vozidlo'!L9+'MA Fixní'!L9</f>
        <v>0</v>
      </c>
      <c r="M9" s="54">
        <f>'MO Výkon'!M9+'MO Vozidlo'!M9+'MA Fixní'!M9</f>
        <v>0</v>
      </c>
      <c r="N9" s="54">
        <f>'MO Výkon'!N9+'MO Vozidlo'!N9+'MA Fixní'!N9</f>
        <v>0</v>
      </c>
      <c r="O9" s="53">
        <f t="shared" si="0"/>
        <v>0</v>
      </c>
      <c r="P9" s="128">
        <f t="shared" si="1"/>
        <v>0</v>
      </c>
    </row>
    <row r="10" spans="1:16" x14ac:dyDescent="0.25">
      <c r="A10" s="6">
        <v>6</v>
      </c>
      <c r="B10" s="7" t="s">
        <v>5</v>
      </c>
      <c r="C10" s="141"/>
      <c r="D10" s="29"/>
      <c r="E10" s="54">
        <f>'MO Výkon'!E10+'MO Vozidlo'!E10+'MA Fixní'!E10</f>
        <v>0</v>
      </c>
      <c r="F10" s="54">
        <f>'MO Výkon'!F10+'MO Vozidlo'!F10+'MA Fixní'!F10</f>
        <v>0</v>
      </c>
      <c r="G10" s="54">
        <f>'MO Výkon'!G10+'MO Vozidlo'!G10+'MA Fixní'!G10</f>
        <v>0</v>
      </c>
      <c r="H10" s="54">
        <f>'MO Výkon'!H10+'MO Vozidlo'!H10+'MA Fixní'!H10</f>
        <v>0</v>
      </c>
      <c r="I10" s="54">
        <f>'MO Výkon'!I10+'MO Vozidlo'!I10+'MA Fixní'!I10</f>
        <v>0</v>
      </c>
      <c r="J10" s="54">
        <f>'MO Výkon'!J10+'MO Vozidlo'!J10+'MA Fixní'!J10</f>
        <v>0</v>
      </c>
      <c r="K10" s="54">
        <f>'MO Výkon'!K10+'MO Vozidlo'!K10+'MA Fixní'!K10</f>
        <v>0</v>
      </c>
      <c r="L10" s="54">
        <f>'MO Výkon'!L10+'MO Vozidlo'!L10+'MA Fixní'!L10</f>
        <v>0</v>
      </c>
      <c r="M10" s="54">
        <f>'MO Výkon'!M10+'MO Vozidlo'!M10+'MA Fixní'!M10</f>
        <v>0</v>
      </c>
      <c r="N10" s="54">
        <f>'MO Výkon'!N10+'MO Vozidlo'!N10+'MA Fixní'!N10</f>
        <v>0</v>
      </c>
      <c r="O10" s="53">
        <f t="shared" si="0"/>
        <v>0</v>
      </c>
      <c r="P10" s="128">
        <f t="shared" si="1"/>
        <v>0</v>
      </c>
    </row>
    <row r="11" spans="1:16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'MO Výkon'!E11+'MO Vozidlo'!E11+'MA Fixní'!E11</f>
        <v>0</v>
      </c>
      <c r="F11" s="54">
        <f>'MO Výkon'!F11+'MO Vozidlo'!F11+'MA Fixní'!F11</f>
        <v>0</v>
      </c>
      <c r="G11" s="54">
        <f>'MO Výkon'!G11+'MO Vozidlo'!G11+'MA Fixní'!G11</f>
        <v>0</v>
      </c>
      <c r="H11" s="54">
        <f>'MO Výkon'!H11+'MO Vozidlo'!H11+'MA Fixní'!H11</f>
        <v>0</v>
      </c>
      <c r="I11" s="54">
        <f>'MO Výkon'!I11+'MO Vozidlo'!I11+'MA Fixní'!I11</f>
        <v>0</v>
      </c>
      <c r="J11" s="54">
        <f>'MO Výkon'!J11+'MO Vozidlo'!J11+'MA Fixní'!J11</f>
        <v>0</v>
      </c>
      <c r="K11" s="54">
        <f>'MO Výkon'!K11+'MO Vozidlo'!K11+'MA Fixní'!K11</f>
        <v>0</v>
      </c>
      <c r="L11" s="54">
        <f>'MO Výkon'!L11+'MO Vozidlo'!L11+'MA Fixní'!L11</f>
        <v>0</v>
      </c>
      <c r="M11" s="54">
        <f>'MO Výkon'!M11+'MO Vozidlo'!M11+'MA Fixní'!M11</f>
        <v>0</v>
      </c>
      <c r="N11" s="54">
        <f>'MO Výkon'!N11+'MO Vozidlo'!N11+'MA Fixní'!N11</f>
        <v>0</v>
      </c>
      <c r="O11" s="53">
        <f t="shared" si="0"/>
        <v>0</v>
      </c>
      <c r="P11" s="128">
        <f t="shared" si="1"/>
        <v>0</v>
      </c>
    </row>
    <row r="12" spans="1:16" x14ac:dyDescent="0.25">
      <c r="A12" s="6"/>
      <c r="B12" s="7"/>
      <c r="C12" s="141" t="s">
        <v>212</v>
      </c>
      <c r="D12" s="29" t="s">
        <v>213</v>
      </c>
      <c r="E12" s="148">
        <f>'MO Výkon'!E12+'MO Vozidlo'!E12+'MA Fixní'!E12*Objednávka!C$96</f>
        <v>0</v>
      </c>
      <c r="F12" s="148">
        <f>'MO Výkon'!F12+'MO Vozidlo'!F12+'MA Fixní'!F12*Objednávka!D$96</f>
        <v>0</v>
      </c>
      <c r="G12" s="148">
        <f>'MO Výkon'!G12+'MO Vozidlo'!G12+'MA Fixní'!G12*Objednávka!E$96</f>
        <v>0</v>
      </c>
      <c r="H12" s="148">
        <f>'MO Výkon'!H12+'MO Vozidlo'!H12+'MA Fixní'!H12*Objednávka!F$96</f>
        <v>0</v>
      </c>
      <c r="I12" s="148">
        <f>'MO Výkon'!I12+'MO Vozidlo'!I12+'MA Fixní'!I12*Objednávka!G$96</f>
        <v>0</v>
      </c>
      <c r="J12" s="148">
        <f>'MO Výkon'!J12+'MO Vozidlo'!J12+'MA Fixní'!J12*Objednávka!H$96</f>
        <v>0</v>
      </c>
      <c r="K12" s="148">
        <f>'MO Výkon'!K12+'MO Vozidlo'!K12+'MA Fixní'!K12*Objednávka!I$96</f>
        <v>0</v>
      </c>
      <c r="L12" s="148">
        <f>'MO Výkon'!L12+'MO Vozidlo'!L12+'MA Fixní'!L12*Objednávka!J$96</f>
        <v>0</v>
      </c>
      <c r="M12" s="148">
        <f>'MO Výkon'!M12+'MO Vozidlo'!M12+'MA Fixní'!M12*Objednávka!K$96</f>
        <v>0</v>
      </c>
      <c r="N12" s="148">
        <f>'MO Výkon'!N12+'MO Vozidlo'!N12+'MA Fixní'!N12*Objednávka!L$96</f>
        <v>0</v>
      </c>
      <c r="O12" s="53">
        <f t="shared" si="0"/>
        <v>0</v>
      </c>
      <c r="P12" s="128">
        <f t="shared" si="1"/>
        <v>0</v>
      </c>
    </row>
    <row r="13" spans="1:16" x14ac:dyDescent="0.25">
      <c r="A13" s="6"/>
      <c r="B13" s="7"/>
      <c r="C13" s="141" t="s">
        <v>214</v>
      </c>
      <c r="D13" s="29" t="s">
        <v>21</v>
      </c>
      <c r="E13" s="54">
        <f>'MO Výkon'!E13+'MO Vozidlo'!E13+'MA Fixní'!E13</f>
        <v>0</v>
      </c>
      <c r="F13" s="54">
        <f>'MO Výkon'!F13+'MO Vozidlo'!F13+'MA Fixní'!F13</f>
        <v>0</v>
      </c>
      <c r="G13" s="54">
        <f>'MO Výkon'!G13+'MO Vozidlo'!G13+'MA Fixní'!G13</f>
        <v>0</v>
      </c>
      <c r="H13" s="54">
        <f>'MO Výkon'!H13+'MO Vozidlo'!H13+'MA Fixní'!H13</f>
        <v>0</v>
      </c>
      <c r="I13" s="54">
        <f>'MO Výkon'!I13+'MO Vozidlo'!I13+'MA Fixní'!I13</f>
        <v>0</v>
      </c>
      <c r="J13" s="54">
        <f>'MO Výkon'!J13+'MO Vozidlo'!J13+'MA Fixní'!J13</f>
        <v>0</v>
      </c>
      <c r="K13" s="54">
        <f>'MO Výkon'!K13+'MO Vozidlo'!K13+'MA Fixní'!K13</f>
        <v>0</v>
      </c>
      <c r="L13" s="54">
        <f>'MO Výkon'!L13+'MO Vozidlo'!L13+'MA Fixní'!L13</f>
        <v>0</v>
      </c>
      <c r="M13" s="54">
        <f>'MO Výkon'!M13+'MO Vozidlo'!M13+'MA Fixní'!M13</f>
        <v>0</v>
      </c>
      <c r="N13" s="54">
        <f>'MO Výkon'!N13+'MO Vozidlo'!N13+'MA Fixní'!N13</f>
        <v>0</v>
      </c>
      <c r="O13" s="53">
        <f t="shared" si="0"/>
        <v>0</v>
      </c>
      <c r="P13" s="128">
        <f t="shared" si="1"/>
        <v>0</v>
      </c>
    </row>
    <row r="14" spans="1:16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'MO Výkon'!E14+'MO Vozidlo'!E14+'MA Fixní'!E14</f>
        <v>0</v>
      </c>
      <c r="F14" s="54">
        <f>'MO Výkon'!F14+'MO Vozidlo'!F14+'MA Fixní'!F14</f>
        <v>0</v>
      </c>
      <c r="G14" s="54">
        <f>'MO Výkon'!G14+'MO Vozidlo'!G14+'MA Fixní'!G14</f>
        <v>0</v>
      </c>
      <c r="H14" s="54">
        <f>'MO Výkon'!H14+'MO Vozidlo'!H14+'MA Fixní'!H14</f>
        <v>0</v>
      </c>
      <c r="I14" s="54">
        <f>'MO Výkon'!I14+'MO Vozidlo'!I14+'MA Fixní'!I14</f>
        <v>0</v>
      </c>
      <c r="J14" s="54">
        <f>'MO Výkon'!J14+'MO Vozidlo'!J14+'MA Fixní'!J14</f>
        <v>0</v>
      </c>
      <c r="K14" s="54">
        <f>'MO Výkon'!K14+'MO Vozidlo'!K14+'MA Fixní'!K14</f>
        <v>0</v>
      </c>
      <c r="L14" s="54">
        <f>'MO Výkon'!L14+'MO Vozidlo'!L14+'MA Fixní'!L14</f>
        <v>0</v>
      </c>
      <c r="M14" s="54">
        <f>'MO Výkon'!M14+'MO Vozidlo'!M14+'MA Fixní'!M14</f>
        <v>0</v>
      </c>
      <c r="N14" s="54">
        <f>'MO Výkon'!N14+'MO Vozidlo'!N14+'MA Fixní'!N14</f>
        <v>0</v>
      </c>
      <c r="O14" s="53">
        <f t="shared" si="0"/>
        <v>0</v>
      </c>
      <c r="P14" s="128">
        <f t="shared" si="1"/>
        <v>0</v>
      </c>
    </row>
    <row r="15" spans="1:16" x14ac:dyDescent="0.25">
      <c r="A15" s="6"/>
      <c r="B15" s="7"/>
      <c r="C15" s="141" t="s">
        <v>215</v>
      </c>
      <c r="D15" s="29" t="s">
        <v>213</v>
      </c>
      <c r="E15" s="148">
        <f>'MO Výkon'!E15+'MO Vozidlo'!E15+'MA Fixní'!E15*Objednávka!C$96</f>
        <v>0</v>
      </c>
      <c r="F15" s="148">
        <f>'MO Výkon'!F15+'MO Vozidlo'!F15+'MA Fixní'!F15*Objednávka!D$96</f>
        <v>0</v>
      </c>
      <c r="G15" s="148">
        <f>'MO Výkon'!G15+'MO Vozidlo'!G15+'MA Fixní'!G15*Objednávka!E$96</f>
        <v>0</v>
      </c>
      <c r="H15" s="148">
        <f>'MO Výkon'!H15+'MO Vozidlo'!H15+'MA Fixní'!H15*Objednávka!F$96</f>
        <v>0</v>
      </c>
      <c r="I15" s="148">
        <f>'MO Výkon'!I15+'MO Vozidlo'!I15+'MA Fixní'!I15*Objednávka!G$96</f>
        <v>0</v>
      </c>
      <c r="J15" s="148">
        <f>'MO Výkon'!J15+'MO Vozidlo'!J15+'MA Fixní'!J15*Objednávka!H$96</f>
        <v>0</v>
      </c>
      <c r="K15" s="148">
        <f>'MO Výkon'!K15+'MO Vozidlo'!K15+'MA Fixní'!K15*Objednávka!I$96</f>
        <v>0</v>
      </c>
      <c r="L15" s="148">
        <f>'MO Výkon'!L15+'MO Vozidlo'!L15+'MA Fixní'!L15*Objednávka!J$96</f>
        <v>0</v>
      </c>
      <c r="M15" s="148">
        <f>'MO Výkon'!M15+'MO Vozidlo'!M15+'MA Fixní'!M15*Objednávka!K$96</f>
        <v>0</v>
      </c>
      <c r="N15" s="148">
        <f>'MO Výkon'!N15+'MO Vozidlo'!N15+'MA Fixní'!N15*Objednávka!L$96</f>
        <v>0</v>
      </c>
      <c r="O15" s="53">
        <f t="shared" si="0"/>
        <v>0</v>
      </c>
      <c r="P15" s="128">
        <f t="shared" si="1"/>
        <v>0</v>
      </c>
    </row>
    <row r="16" spans="1:16" x14ac:dyDescent="0.25">
      <c r="A16" s="6"/>
      <c r="B16" s="7"/>
      <c r="C16" s="141" t="s">
        <v>216</v>
      </c>
      <c r="D16" s="29" t="s">
        <v>21</v>
      </c>
      <c r="E16" s="54">
        <f>'MO Výkon'!E16+'MO Vozidlo'!E16+'MA Fixní'!E16</f>
        <v>0</v>
      </c>
      <c r="F16" s="54">
        <f>'MO Výkon'!F16+'MO Vozidlo'!F16+'MA Fixní'!F16</f>
        <v>0</v>
      </c>
      <c r="G16" s="54">
        <f>'MO Výkon'!G16+'MO Vozidlo'!G16+'MA Fixní'!G16</f>
        <v>0</v>
      </c>
      <c r="H16" s="54">
        <f>'MO Výkon'!H16+'MO Vozidlo'!H16+'MA Fixní'!H16</f>
        <v>0</v>
      </c>
      <c r="I16" s="54">
        <f>'MO Výkon'!I16+'MO Vozidlo'!I16+'MA Fixní'!I16</f>
        <v>0</v>
      </c>
      <c r="J16" s="54">
        <f>'MO Výkon'!J16+'MO Vozidlo'!J16+'MA Fixní'!J16</f>
        <v>0</v>
      </c>
      <c r="K16" s="54">
        <f>'MO Výkon'!K16+'MO Vozidlo'!K16+'MA Fixní'!K16</f>
        <v>0</v>
      </c>
      <c r="L16" s="54">
        <f>'MO Výkon'!L16+'MO Vozidlo'!L16+'MA Fixní'!L16</f>
        <v>0</v>
      </c>
      <c r="M16" s="54">
        <f>'MO Výkon'!M16+'MO Vozidlo'!M16+'MA Fixní'!M16</f>
        <v>0</v>
      </c>
      <c r="N16" s="54">
        <f>'MO Výkon'!N16+'MO Vozidlo'!N16+'MA Fixní'!N16</f>
        <v>0</v>
      </c>
      <c r="O16" s="53">
        <f t="shared" si="0"/>
        <v>0</v>
      </c>
      <c r="P16" s="128">
        <f t="shared" si="1"/>
        <v>0</v>
      </c>
    </row>
    <row r="17" spans="1:19" x14ac:dyDescent="0.25">
      <c r="A17" s="6">
        <v>9</v>
      </c>
      <c r="B17" s="7" t="s">
        <v>8</v>
      </c>
      <c r="C17" s="141"/>
      <c r="D17" s="8"/>
      <c r="E17" s="54">
        <f>'MO Výkon'!E17+'MO Vozidlo'!E17+'MA Fixní'!E17</f>
        <v>0</v>
      </c>
      <c r="F17" s="54">
        <f>'MO Výkon'!F17+'MO Vozidlo'!F17+'MA Fixní'!F17</f>
        <v>0</v>
      </c>
      <c r="G17" s="54">
        <f>'MO Výkon'!G17+'MO Vozidlo'!G17+'MA Fixní'!G17</f>
        <v>0</v>
      </c>
      <c r="H17" s="54">
        <f>'MO Výkon'!H17+'MO Vozidlo'!H17+'MA Fixní'!H17</f>
        <v>0</v>
      </c>
      <c r="I17" s="54">
        <f>'MO Výkon'!I17+'MO Vozidlo'!I17+'MA Fixní'!I17</f>
        <v>0</v>
      </c>
      <c r="J17" s="54">
        <f>'MO Výkon'!J17+'MO Vozidlo'!J17+'MA Fixní'!J17</f>
        <v>0</v>
      </c>
      <c r="K17" s="54">
        <f>'MO Výkon'!K17+'MO Vozidlo'!K17+'MA Fixní'!K17</f>
        <v>0</v>
      </c>
      <c r="L17" s="54">
        <f>'MO Výkon'!L17+'MO Vozidlo'!L17+'MA Fixní'!L17</f>
        <v>0</v>
      </c>
      <c r="M17" s="54">
        <f>'MO Výkon'!M17+'MO Vozidlo'!M17+'MA Fixní'!M17</f>
        <v>0</v>
      </c>
      <c r="N17" s="54">
        <f>'MO Výkon'!N17+'MO Vozidlo'!N17+'MA Fixní'!N17</f>
        <v>0</v>
      </c>
      <c r="O17" s="53">
        <f t="shared" si="0"/>
        <v>0</v>
      </c>
      <c r="P17" s="128">
        <f t="shared" si="1"/>
        <v>0</v>
      </c>
    </row>
    <row r="18" spans="1:19" x14ac:dyDescent="0.25">
      <c r="A18" s="6">
        <v>10</v>
      </c>
      <c r="B18" s="7" t="s">
        <v>9</v>
      </c>
      <c r="C18" s="141"/>
      <c r="D18" s="8"/>
      <c r="E18" s="54">
        <f>'MO Výkon'!E18+'MO Vozidlo'!E18+'MA Fixní'!E18</f>
        <v>0</v>
      </c>
      <c r="F18" s="54">
        <f>'MO Výkon'!F18+'MO Vozidlo'!F18+'MA Fixní'!F18</f>
        <v>0</v>
      </c>
      <c r="G18" s="54">
        <f>'MO Výkon'!G18+'MO Vozidlo'!G18+'MA Fixní'!G18</f>
        <v>0</v>
      </c>
      <c r="H18" s="54">
        <f>'MO Výkon'!H18+'MO Vozidlo'!H18+'MA Fixní'!H18</f>
        <v>0</v>
      </c>
      <c r="I18" s="54">
        <f>'MO Výkon'!I18+'MO Vozidlo'!I18+'MA Fixní'!I18</f>
        <v>0</v>
      </c>
      <c r="J18" s="54">
        <f>'MO Výkon'!J18+'MO Vozidlo'!J18+'MA Fixní'!J18</f>
        <v>0</v>
      </c>
      <c r="K18" s="54">
        <f>'MO Výkon'!K18+'MO Vozidlo'!K18+'MA Fixní'!K18</f>
        <v>0</v>
      </c>
      <c r="L18" s="54">
        <f>'MO Výkon'!L18+'MO Vozidlo'!L18+'MA Fixní'!L18</f>
        <v>0</v>
      </c>
      <c r="M18" s="54">
        <f>'MO Výkon'!M18+'MO Vozidlo'!M18+'MA Fixní'!M18</f>
        <v>0</v>
      </c>
      <c r="N18" s="54">
        <f>'MO Výkon'!N18+'MO Vozidlo'!N18+'MA Fixní'!N18</f>
        <v>0</v>
      </c>
      <c r="O18" s="53">
        <f t="shared" si="0"/>
        <v>0</v>
      </c>
      <c r="P18" s="128">
        <f t="shared" si="1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54">
        <f>'MO Výkon'!E19+'MO Vozidlo'!E19+'MA Fixní'!E19</f>
        <v>0</v>
      </c>
      <c r="F19" s="54">
        <f>'MO Výkon'!F19+'MO Vozidlo'!F19+'MA Fixní'!F19</f>
        <v>0</v>
      </c>
      <c r="G19" s="54">
        <f>'MO Výkon'!G19+'MO Vozidlo'!G19+'MA Fixní'!G19</f>
        <v>0</v>
      </c>
      <c r="H19" s="54">
        <f>'MO Výkon'!H19+'MO Vozidlo'!H19+'MA Fixní'!H19</f>
        <v>0</v>
      </c>
      <c r="I19" s="54">
        <f>'MO Výkon'!I19+'MO Vozidlo'!I19+'MA Fixní'!I19</f>
        <v>0</v>
      </c>
      <c r="J19" s="54">
        <f>'MO Výkon'!J19+'MO Vozidlo'!J19+'MA Fixní'!J19</f>
        <v>0</v>
      </c>
      <c r="K19" s="54">
        <f>'MO Výkon'!K19+'MO Vozidlo'!K19+'MA Fixní'!K19</f>
        <v>0</v>
      </c>
      <c r="L19" s="54">
        <f>'MO Výkon'!L19+'MO Vozidlo'!L19+'MA Fixní'!L19</f>
        <v>0</v>
      </c>
      <c r="M19" s="54">
        <f>'MO Výkon'!M19+'MO Vozidlo'!M19+'MA Fixní'!M19</f>
        <v>0</v>
      </c>
      <c r="N19" s="54">
        <f>'MO Výkon'!N19+'MO Vozidlo'!N19+'MA Fixní'!N19</f>
        <v>0</v>
      </c>
      <c r="O19" s="53">
        <f t="shared" si="0"/>
        <v>0</v>
      </c>
      <c r="P19" s="128">
        <f t="shared" si="1"/>
        <v>0</v>
      </c>
    </row>
    <row r="20" spans="1:19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54">
        <f>'MO Výkon'!E20+'MO Vozidlo'!E20+'MA Fixní'!E20</f>
        <v>0</v>
      </c>
      <c r="F20" s="54">
        <f>'MO Výkon'!F20+'MO Vozidlo'!F20+'MA Fixní'!F20</f>
        <v>0</v>
      </c>
      <c r="G20" s="54">
        <f>'MO Výkon'!G20+'MO Vozidlo'!G20+'MA Fixní'!G20</f>
        <v>0</v>
      </c>
      <c r="H20" s="54">
        <f>'MO Výkon'!H20+'MO Vozidlo'!H20+'MA Fixní'!H20</f>
        <v>0</v>
      </c>
      <c r="I20" s="54">
        <f>'MO Výkon'!I20+'MO Vozidlo'!I20+'MA Fixní'!I20</f>
        <v>0</v>
      </c>
      <c r="J20" s="54">
        <f>'MO Výkon'!J20+'MO Vozidlo'!J20+'MA Fixní'!J20</f>
        <v>0</v>
      </c>
      <c r="K20" s="54">
        <f>'MO Výkon'!K20+'MO Vozidlo'!K20+'MA Fixní'!K20</f>
        <v>0</v>
      </c>
      <c r="L20" s="54">
        <f>'MO Výkon'!L20+'MO Vozidlo'!L20+'MA Fixní'!L20</f>
        <v>0</v>
      </c>
      <c r="M20" s="54">
        <f>'MO Výkon'!M20+'MO Vozidlo'!M20+'MA Fixní'!M20</f>
        <v>0</v>
      </c>
      <c r="N20" s="54">
        <f>'MO Výkon'!N20+'MO Vozidlo'!N20+'MA Fixní'!N20</f>
        <v>0</v>
      </c>
      <c r="O20" s="53">
        <f t="shared" si="0"/>
        <v>0</v>
      </c>
      <c r="P20" s="128">
        <f t="shared" si="1"/>
        <v>0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'MO Výkon'!E21+'MO Vozidlo'!E21+'MA Fixní'!E21</f>
        <v>0</v>
      </c>
      <c r="F21" s="54">
        <f>'MO Výkon'!F21+'MO Vozidlo'!F21+'MA Fixní'!F21</f>
        <v>0</v>
      </c>
      <c r="G21" s="54">
        <f>'MO Výkon'!G21+'MO Vozidlo'!G21+'MA Fixní'!G21</f>
        <v>0</v>
      </c>
      <c r="H21" s="54">
        <f>'MO Výkon'!H21+'MO Vozidlo'!H21+'MA Fixní'!H21</f>
        <v>0</v>
      </c>
      <c r="I21" s="54">
        <f>'MO Výkon'!I21+'MO Vozidlo'!I21+'MA Fixní'!I21</f>
        <v>0</v>
      </c>
      <c r="J21" s="54">
        <f>'MO Výkon'!J21+'MO Vozidlo'!J21+'MA Fixní'!J21</f>
        <v>0</v>
      </c>
      <c r="K21" s="54">
        <f>'MO Výkon'!K21+'MO Vozidlo'!K21+'MA Fixní'!K21</f>
        <v>0</v>
      </c>
      <c r="L21" s="54">
        <f>'MO Výkon'!L21+'MO Vozidlo'!L21+'MA Fixní'!L21</f>
        <v>0</v>
      </c>
      <c r="M21" s="54">
        <f>'MO Výkon'!M21+'MO Vozidlo'!M21+'MA Fixní'!M21</f>
        <v>0</v>
      </c>
      <c r="N21" s="54">
        <f>'MO Výkon'!N21+'MO Vozidlo'!N21+'MA Fixní'!N21</f>
        <v>0</v>
      </c>
      <c r="O21" s="53">
        <f t="shared" si="0"/>
        <v>0</v>
      </c>
      <c r="P21" s="128">
        <f t="shared" si="1"/>
        <v>0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'MO Výkon'!E22+'MO Vozidlo'!E22+'MA Fixní'!E22</f>
        <v>0</v>
      </c>
      <c r="F22" s="54">
        <f>'MO Výkon'!F22+'MO Vozidlo'!F22+'MA Fixní'!F22</f>
        <v>0</v>
      </c>
      <c r="G22" s="54">
        <f>'MO Výkon'!G22+'MO Vozidlo'!G22+'MA Fixní'!G22</f>
        <v>0</v>
      </c>
      <c r="H22" s="54">
        <f>'MO Výkon'!H22+'MO Vozidlo'!H22+'MA Fixní'!H22</f>
        <v>0</v>
      </c>
      <c r="I22" s="54">
        <f>'MO Výkon'!I22+'MO Vozidlo'!I22+'MA Fixní'!I22</f>
        <v>0</v>
      </c>
      <c r="J22" s="54">
        <f>'MO Výkon'!J22+'MO Vozidlo'!J22+'MA Fixní'!J22</f>
        <v>0</v>
      </c>
      <c r="K22" s="54">
        <f>'MO Výkon'!K22+'MO Vozidlo'!K22+'MA Fixní'!K22</f>
        <v>0</v>
      </c>
      <c r="L22" s="54">
        <f>'MO Výkon'!L22+'MO Vozidlo'!L22+'MA Fixní'!L22</f>
        <v>0</v>
      </c>
      <c r="M22" s="54">
        <f>'MO Výkon'!M22+'MO Vozidlo'!M22+'MA Fixní'!M22</f>
        <v>0</v>
      </c>
      <c r="N22" s="54">
        <f>'MO Výkon'!N22+'MO Vozidlo'!N22+'MA Fixní'!N22</f>
        <v>0</v>
      </c>
      <c r="O22" s="53">
        <f t="shared" si="0"/>
        <v>0</v>
      </c>
      <c r="P22" s="128">
        <f t="shared" si="1"/>
        <v>0</v>
      </c>
    </row>
    <row r="23" spans="1:19" x14ac:dyDescent="0.25">
      <c r="A23" s="6">
        <v>14</v>
      </c>
      <c r="B23" s="7" t="s">
        <v>13</v>
      </c>
      <c r="C23" s="7"/>
      <c r="D23" s="8"/>
      <c r="E23" s="54">
        <f>'MO Výkon'!E23+'MO Vozidlo'!E23+'MA Fixní'!E23</f>
        <v>0</v>
      </c>
      <c r="F23" s="54">
        <f>'MO Výkon'!F23+'MO Vozidlo'!F23+'MA Fixní'!F23</f>
        <v>0</v>
      </c>
      <c r="G23" s="54">
        <f>'MO Výkon'!G23+'MO Vozidlo'!G23+'MA Fixní'!G23</f>
        <v>0</v>
      </c>
      <c r="H23" s="54">
        <f>'MO Výkon'!H23+'MO Vozidlo'!H23+'MA Fixní'!H23</f>
        <v>0</v>
      </c>
      <c r="I23" s="54">
        <f>'MO Výkon'!I23+'MO Vozidlo'!I23+'MA Fixní'!I23</f>
        <v>0</v>
      </c>
      <c r="J23" s="54">
        <f>'MO Výkon'!J23+'MO Vozidlo'!J23+'MA Fixní'!J23</f>
        <v>0</v>
      </c>
      <c r="K23" s="54">
        <f>'MO Výkon'!K23+'MO Vozidlo'!K23+'MA Fixní'!K23</f>
        <v>0</v>
      </c>
      <c r="L23" s="54">
        <f>'MO Výkon'!L23+'MO Vozidlo'!L23+'MA Fixní'!L23</f>
        <v>0</v>
      </c>
      <c r="M23" s="54">
        <f>'MO Výkon'!M23+'MO Vozidlo'!M23+'MA Fixní'!M23</f>
        <v>0</v>
      </c>
      <c r="N23" s="54">
        <f>'MO Výkon'!N23+'MO Vozidlo'!N23+'MA Fixní'!N23</f>
        <v>0</v>
      </c>
      <c r="O23" s="53">
        <f t="shared" si="0"/>
        <v>0</v>
      </c>
      <c r="P23" s="128">
        <f t="shared" si="1"/>
        <v>0</v>
      </c>
    </row>
    <row r="24" spans="1:19" x14ac:dyDescent="0.25">
      <c r="A24" s="6">
        <v>15</v>
      </c>
      <c r="B24" s="7" t="s">
        <v>14</v>
      </c>
      <c r="C24" s="7"/>
      <c r="D24" s="8"/>
      <c r="E24" s="54">
        <f>'MO Výkon'!E24+'MO Vozidlo'!E24+'MA Fixní'!E24</f>
        <v>0</v>
      </c>
      <c r="F24" s="54">
        <f>'MO Výkon'!F24+'MO Vozidlo'!F24+'MA Fixní'!F24</f>
        <v>0</v>
      </c>
      <c r="G24" s="54">
        <f>'MO Výkon'!G24+'MO Vozidlo'!G24+'MA Fixní'!G24</f>
        <v>0</v>
      </c>
      <c r="H24" s="54">
        <f>'MO Výkon'!H24+'MO Vozidlo'!H24+'MA Fixní'!H24</f>
        <v>0</v>
      </c>
      <c r="I24" s="54">
        <f>'MO Výkon'!I24+'MO Vozidlo'!I24+'MA Fixní'!I24</f>
        <v>0</v>
      </c>
      <c r="J24" s="54">
        <f>'MO Výkon'!J24+'MO Vozidlo'!J24+'MA Fixní'!J24</f>
        <v>0</v>
      </c>
      <c r="K24" s="54">
        <f>'MO Výkon'!K24+'MO Vozidlo'!K24+'MA Fixní'!K24</f>
        <v>0</v>
      </c>
      <c r="L24" s="54">
        <f>'MO Výkon'!L24+'MO Vozidlo'!L24+'MA Fixní'!L24</f>
        <v>0</v>
      </c>
      <c r="M24" s="54">
        <f>'MO Výkon'!M24+'MO Vozidlo'!M24+'MA Fixní'!M24</f>
        <v>0</v>
      </c>
      <c r="N24" s="54">
        <f>'MO Výkon'!N24+'MO Vozidlo'!N24+'MA Fixní'!N24</f>
        <v>0</v>
      </c>
      <c r="O24" s="53">
        <f t="shared" si="0"/>
        <v>0</v>
      </c>
      <c r="P24" s="128">
        <f t="shared" si="1"/>
        <v>0</v>
      </c>
    </row>
    <row r="25" spans="1:19" x14ac:dyDescent="0.25">
      <c r="A25" s="32">
        <v>22</v>
      </c>
      <c r="B25" s="33" t="s">
        <v>32</v>
      </c>
      <c r="C25" s="7"/>
      <c r="D25" s="8"/>
      <c r="E25" s="54">
        <f>'MO Výkon'!E25+'MO Vozidlo'!E25+'MA Fixní'!E25</f>
        <v>0</v>
      </c>
      <c r="F25" s="54">
        <f>'MO Výkon'!F25+'MO Vozidlo'!F25+'MA Fixní'!F25</f>
        <v>0</v>
      </c>
      <c r="G25" s="54">
        <f>'MO Výkon'!G25+'MO Vozidlo'!G25+'MA Fixní'!G25</f>
        <v>0</v>
      </c>
      <c r="H25" s="54">
        <f>'MO Výkon'!H25+'MO Vozidlo'!H25+'MA Fixní'!H25</f>
        <v>0</v>
      </c>
      <c r="I25" s="54">
        <f>'MO Výkon'!I25+'MO Vozidlo'!I25+'MA Fixní'!I25</f>
        <v>0</v>
      </c>
      <c r="J25" s="54">
        <f>'MO Výkon'!J25+'MO Vozidlo'!J25+'MA Fixní'!J25</f>
        <v>0</v>
      </c>
      <c r="K25" s="54">
        <f>'MO Výkon'!K25+'MO Vozidlo'!K25+'MA Fixní'!K25</f>
        <v>0</v>
      </c>
      <c r="L25" s="54">
        <f>'MO Výkon'!L25+'MO Vozidlo'!L25+'MA Fixní'!L25</f>
        <v>0</v>
      </c>
      <c r="M25" s="54">
        <f>'MO Výkon'!M25+'MO Vozidlo'!M25+'MA Fixní'!M25</f>
        <v>0</v>
      </c>
      <c r="N25" s="54">
        <f>'MO Výkon'!N25+'MO Vozidlo'!N25+'MA Fixní'!N25</f>
        <v>0</v>
      </c>
      <c r="O25" s="53">
        <f t="shared" si="0"/>
        <v>0</v>
      </c>
      <c r="P25" s="128">
        <f t="shared" si="1"/>
        <v>0</v>
      </c>
    </row>
    <row r="26" spans="1:19" s="1" customFormat="1" ht="15.75" thickBot="1" x14ac:dyDescent="0.3">
      <c r="A26" s="9">
        <v>23</v>
      </c>
      <c r="B26" s="10" t="s">
        <v>81</v>
      </c>
      <c r="C26" s="10"/>
      <c r="D26" s="177" t="s">
        <v>166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x14ac:dyDescent="0.25">
      <c r="A27" s="32">
        <v>26</v>
      </c>
      <c r="B27" s="33" t="s">
        <v>30</v>
      </c>
      <c r="C27" s="33"/>
      <c r="D27" s="178" t="s">
        <v>167</v>
      </c>
      <c r="E27" s="117">
        <f>Objednávka!C22/1000</f>
        <v>0</v>
      </c>
      <c r="F27" s="117">
        <f>Objednávka!D22/1000</f>
        <v>0</v>
      </c>
      <c r="G27" s="117">
        <f>Objednávka!E22/1000</f>
        <v>0</v>
      </c>
      <c r="H27" s="117">
        <f>Objednávka!F22/1000</f>
        <v>0</v>
      </c>
      <c r="I27" s="117">
        <f>Objednávka!G22/1000</f>
        <v>0</v>
      </c>
      <c r="J27" s="117">
        <f>Objednávka!H22/1000</f>
        <v>0</v>
      </c>
      <c r="K27" s="117">
        <f>Objednávka!I22/1000</f>
        <v>0</v>
      </c>
      <c r="L27" s="117">
        <f>Objednávka!J22/1000</f>
        <v>0</v>
      </c>
      <c r="M27" s="117">
        <f>Objednávka!K22/1000</f>
        <v>0</v>
      </c>
      <c r="N27" s="117">
        <f>Objednávka!L22/1000</f>
        <v>0</v>
      </c>
      <c r="O27" s="124">
        <f t="shared" ref="O27" si="3">SUM(E27:N27)</f>
        <v>0</v>
      </c>
      <c r="P27" s="283" t="s">
        <v>18</v>
      </c>
    </row>
    <row r="28" spans="1:19" s="1" customFormat="1" ht="15.75" thickBot="1" x14ac:dyDescent="0.3">
      <c r="A28" s="9">
        <v>27</v>
      </c>
      <c r="B28" s="10" t="s">
        <v>79</v>
      </c>
      <c r="C28" s="10"/>
      <c r="D28" s="177" t="s">
        <v>160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IFERROR(O26/O27,0)</f>
        <v>0</v>
      </c>
      <c r="P28" s="284" t="s">
        <v>18</v>
      </c>
      <c r="S28"/>
    </row>
    <row r="29" spans="1:19" ht="15" customHeight="1" thickBot="1" x14ac:dyDescent="0.3">
      <c r="A29" s="97"/>
      <c r="B29" s="98" t="s">
        <v>80</v>
      </c>
      <c r="C29" s="99"/>
      <c r="D29" s="180" t="s">
        <v>161</v>
      </c>
      <c r="E29" s="100">
        <f>'MO Výkon'!E28</f>
        <v>0</v>
      </c>
      <c r="F29" s="100">
        <f>'MO Výkon'!F28</f>
        <v>0</v>
      </c>
      <c r="G29" s="100">
        <f>'MO Výkon'!G28</f>
        <v>0</v>
      </c>
      <c r="H29" s="100">
        <f>'MO Výkon'!H28</f>
        <v>0</v>
      </c>
      <c r="I29" s="100">
        <f>'MO Výkon'!I28</f>
        <v>0</v>
      </c>
      <c r="J29" s="100">
        <f>'MO Výkon'!J28</f>
        <v>0</v>
      </c>
      <c r="K29" s="100">
        <f>'MO Výkon'!K28</f>
        <v>0</v>
      </c>
      <c r="L29" s="100">
        <f>'MO Výkon'!L28</f>
        <v>0</v>
      </c>
      <c r="M29" s="100">
        <f>'MO Výkon'!M28</f>
        <v>0</v>
      </c>
      <c r="N29" s="100">
        <f>'MO Výkon'!N28</f>
        <v>0</v>
      </c>
      <c r="O29" s="281">
        <f>Q28</f>
        <v>0</v>
      </c>
      <c r="P29" s="282" t="s">
        <v>18</v>
      </c>
    </row>
    <row r="30" spans="1:19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sheetProtection algorithmName="SHA-512" hashValue="EpeGliqkzmLSPkCXsAMLJeuzRaqQFbzP5L/P5pSpDy9t0RN5y6YNFLaKOMM0AAGMhQDb8295NpjVybNxvrI0Nw==" saltValue="eYROEqHe+oLguTUQsWYjV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tabColor theme="4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O28" sqref="O28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x14ac:dyDescent="0.25">
      <c r="A1" s="55" t="s">
        <v>132</v>
      </c>
      <c r="B1" s="56"/>
      <c r="C1" s="56"/>
      <c r="D1" s="57"/>
      <c r="E1" s="274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2">
        <f>IFERROR(('MA Výkon'!E3*(Objednávka!C$41+2*Objednávka!C$61+3*Objednávka!C$81)/(Objednávka!C$4+2*Objednávka!C$5+3*Objednávka!C$6)),0)</f>
        <v>0</v>
      </c>
      <c r="F3" s="112">
        <f>IFERROR(('MA Výkon'!F3*(Objednávka!D$41+2*Objednávka!D$61+3*Objednávka!D$81)/(Objednávka!D$4+2*Objednávka!D$5+3*Objednávka!D$6)),0)</f>
        <v>0</v>
      </c>
      <c r="G3" s="112">
        <f>IFERROR(('MA Výkon'!G3*(Objednávka!E$41+2*Objednávka!E$61+3*Objednávka!E$81)/(Objednávka!E$4+2*Objednávka!E$5+3*Objednávka!E$6)),0)</f>
        <v>0</v>
      </c>
      <c r="H3" s="112">
        <f>IFERROR(('MA Výkon'!H3*(Objednávka!F$41+2*Objednávka!F$61+3*Objednávka!F$81)/(Objednávka!F$4+2*Objednávka!F$5+3*Objednávka!F$6)),0)</f>
        <v>0</v>
      </c>
      <c r="I3" s="112">
        <f>IFERROR(('MA Výkon'!I3*(Objednávka!G$41+2*Objednávka!G$61+3*Objednávka!G$81)/(Objednávka!G$4+2*Objednávka!G$5+3*Objednávka!G$6)),0)</f>
        <v>0</v>
      </c>
      <c r="J3" s="112">
        <f>IFERROR(('MA Výkon'!J3*(Objednávka!H$41+2*Objednávka!H$61+3*Objednávka!H$81)/(Objednávka!H$4+2*Objednávka!H$5+3*Objednávka!H$6)),0)</f>
        <v>0</v>
      </c>
      <c r="K3" s="112">
        <f>IFERROR(('MA Výkon'!K3*(Objednávka!I$41+2*Objednávka!I$61+3*Objednávka!I$81)/(Objednávka!I$4+2*Objednávka!I$5+3*Objednávka!I$6)),0)</f>
        <v>0</v>
      </c>
      <c r="L3" s="112">
        <f>IFERROR(('MA Výkon'!L3*(Objednávka!J$41+2*Objednávka!J$61+3*Objednávka!J$81)/(Objednávka!J$4+2*Objednávka!J$5+3*Objednávka!J$6)),0)</f>
        <v>0</v>
      </c>
      <c r="M3" s="112">
        <f>IFERROR(('MA Výkon'!M3*(Objednávka!K$41+2*Objednávka!K$61+3*Objednávka!K$81)/(Objednávka!K$4+2*Objednávka!K$5+3*Objednávka!K$6)),0)</f>
        <v>0</v>
      </c>
      <c r="N3" s="112">
        <f>IFERROR(('MA Výkon'!N3*(Objednávka!L$41+2*Objednávka!L$61+3*Objednávka!L$81)/(Objednávka!L$4+2*Objednávka!L$5+3*Objednávka!L$6)),0)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25">
      <c r="A4" s="6"/>
      <c r="B4" s="7"/>
      <c r="C4" s="141">
        <v>1.2</v>
      </c>
      <c r="D4" s="29" t="s">
        <v>19</v>
      </c>
      <c r="E4" s="54">
        <f>IFERROR(('MA Výkon'!E4*(Objednávka!C$41+2*Objednávka!C$61+3*Objednávka!C$81)/(Objednávka!C$4+2*Objednávka!C$5+3*Objednávka!C$6)),0)</f>
        <v>0</v>
      </c>
      <c r="F4" s="54">
        <f>IFERROR(('MA Výkon'!F4*(Objednávka!D$41+2*Objednávka!D$61+3*Objednávka!D$81)/(Objednávka!D$4+2*Objednávka!D$5+3*Objednávka!D$6)),0)</f>
        <v>0</v>
      </c>
      <c r="G4" s="54">
        <f>IFERROR(('MA Výkon'!G4*(Objednávka!E$41+2*Objednávka!E$61+3*Objednávka!E$81)/(Objednávka!E$4+2*Objednávka!E$5+3*Objednávka!E$6)),0)</f>
        <v>0</v>
      </c>
      <c r="H4" s="54">
        <f>IFERROR(('MA Výkon'!H4*(Objednávka!F$41+2*Objednávka!F$61+3*Objednávka!F$81)/(Objednávka!F$4+2*Objednávka!F$5+3*Objednávka!F$6)),0)</f>
        <v>0</v>
      </c>
      <c r="I4" s="54">
        <f>IFERROR(('MA Výkon'!I4*(Objednávka!G$41+2*Objednávka!G$61+3*Objednávka!G$81)/(Objednávka!G$4+2*Objednávka!G$5+3*Objednávka!G$6)),0)</f>
        <v>0</v>
      </c>
      <c r="J4" s="54">
        <f>IFERROR(('MA Výkon'!J4*(Objednávka!H$41+2*Objednávka!H$61+3*Objednávka!H$81)/(Objednávka!H$4+2*Objednávka!H$5+3*Objednávka!H$6)),0)</f>
        <v>0</v>
      </c>
      <c r="K4" s="54">
        <f>IFERROR(('MA Výkon'!K4*(Objednávka!I$41+2*Objednávka!I$61+3*Objednávka!I$81)/(Objednávka!I$4+2*Objednávka!I$5+3*Objednávka!I$6)),0)</f>
        <v>0</v>
      </c>
      <c r="L4" s="54">
        <f>IFERROR(('MA Výkon'!L4*(Objednávka!J$41+2*Objednávka!J$61+3*Objednávka!J$81)/(Objednávka!J$4+2*Objednávka!J$5+3*Objednávka!J$6)),0)</f>
        <v>0</v>
      </c>
      <c r="M4" s="54">
        <f>IFERROR(('MA Výkon'!M4*(Objednávka!K$41+2*Objednávka!K$61+3*Objednávka!K$81)/(Objednávka!K$4+2*Objednávka!K$5+3*Objednávka!K$6)),0)</f>
        <v>0</v>
      </c>
      <c r="N4" s="54">
        <f>IFERROR(('MA Výkon'!N4*(Objednávka!L$41+2*Objednávka!L$61+3*Objednávka!L$81)/(Objednávka!L$4+2*Objednávka!L$5+3*Objednávka!L$6)),0)</f>
        <v>0</v>
      </c>
      <c r="O4" s="53">
        <f t="shared" si="0"/>
        <v>0</v>
      </c>
      <c r="P4" s="128">
        <f t="shared" si="1"/>
        <v>0</v>
      </c>
    </row>
    <row r="5" spans="1:16" x14ac:dyDescent="0.25">
      <c r="A5" s="6">
        <v>2</v>
      </c>
      <c r="B5" s="7" t="s">
        <v>1</v>
      </c>
      <c r="C5" s="141"/>
      <c r="D5" s="29"/>
      <c r="E5" s="54">
        <f>IFERROR(('MA Výkon'!E5*(Objednávka!C$41+2*Objednávka!C$61+3*Objednávka!C$81)/(Objednávka!C$4+2*Objednávka!C$5+3*Objednávka!C$6)),0)</f>
        <v>0</v>
      </c>
      <c r="F5" s="54">
        <f>IFERROR(('MA Výkon'!F5*(Objednávka!D$41+2*Objednávka!D$61+3*Objednávka!D$81)/(Objednávka!D$4+2*Objednávka!D$5+3*Objednávka!D$6)),0)</f>
        <v>0</v>
      </c>
      <c r="G5" s="54">
        <f>IFERROR(('MA Výkon'!G5*(Objednávka!E$41+2*Objednávka!E$61+3*Objednávka!E$81)/(Objednávka!E$4+2*Objednávka!E$5+3*Objednávka!E$6)),0)</f>
        <v>0</v>
      </c>
      <c r="H5" s="54">
        <f>IFERROR(('MA Výkon'!H5*(Objednávka!F$41+2*Objednávka!F$61+3*Objednávka!F$81)/(Objednávka!F$4+2*Objednávka!F$5+3*Objednávka!F$6)),0)</f>
        <v>0</v>
      </c>
      <c r="I5" s="54">
        <f>IFERROR(('MA Výkon'!I5*(Objednávka!G$41+2*Objednávka!G$61+3*Objednávka!G$81)/(Objednávka!G$4+2*Objednávka!G$5+3*Objednávka!G$6)),0)</f>
        <v>0</v>
      </c>
      <c r="J5" s="54">
        <f>IFERROR(('MA Výkon'!J5*(Objednávka!H$41+2*Objednávka!H$61+3*Objednávka!H$81)/(Objednávka!H$4+2*Objednávka!H$5+3*Objednávka!H$6)),0)</f>
        <v>0</v>
      </c>
      <c r="K5" s="54">
        <f>IFERROR(('MA Výkon'!K5*(Objednávka!I$41+2*Objednávka!I$61+3*Objednávka!I$81)/(Objednávka!I$4+2*Objednávka!I$5+3*Objednávka!I$6)),0)</f>
        <v>0</v>
      </c>
      <c r="L5" s="54">
        <f>IFERROR(('MA Výkon'!L5*(Objednávka!J$41+2*Objednávka!J$61+3*Objednávka!J$81)/(Objednávka!J$4+2*Objednávka!J$5+3*Objednávka!J$6)),0)</f>
        <v>0</v>
      </c>
      <c r="M5" s="54">
        <f>IFERROR(('MA Výkon'!M5*(Objednávka!K$41+2*Objednávka!K$61+3*Objednávka!K$81)/(Objednávka!K$4+2*Objednávka!K$5+3*Objednávka!K$6)),0)</f>
        <v>0</v>
      </c>
      <c r="N5" s="54">
        <f>IFERROR(('MA Výkon'!N5*(Objednávka!L$41+2*Objednávka!L$61+3*Objednávka!L$81)/(Objednávka!L$4+2*Objednávka!L$5+3*Objednávka!L$6)),0)</f>
        <v>0</v>
      </c>
      <c r="O5" s="53">
        <f t="shared" si="0"/>
        <v>0</v>
      </c>
      <c r="P5" s="128">
        <f t="shared" si="1"/>
        <v>0</v>
      </c>
    </row>
    <row r="6" spans="1:16" x14ac:dyDescent="0.25">
      <c r="A6" s="6">
        <v>3</v>
      </c>
      <c r="B6" s="7" t="s">
        <v>2</v>
      </c>
      <c r="C6" s="141"/>
      <c r="D6" s="29"/>
      <c r="E6" s="54">
        <f>IFERROR(('MA Výkon'!E6*(Objednávka!C$41+2*Objednávka!C$61+3*Objednávka!C$81)/(Objednávka!C$4+2*Objednávka!C$5+3*Objednávka!C$6)),0)</f>
        <v>0</v>
      </c>
      <c r="F6" s="54">
        <f>IFERROR(('MA Výkon'!F6*(Objednávka!D$41+2*Objednávka!D$61+3*Objednávka!D$81)/(Objednávka!D$4+2*Objednávka!D$5+3*Objednávka!D$6)),0)</f>
        <v>0</v>
      </c>
      <c r="G6" s="54">
        <f>IFERROR(('MA Výkon'!G6*(Objednávka!E$41+2*Objednávka!E$61+3*Objednávka!E$81)/(Objednávka!E$4+2*Objednávka!E$5+3*Objednávka!E$6)),0)</f>
        <v>0</v>
      </c>
      <c r="H6" s="54">
        <f>IFERROR(('MA Výkon'!H6*(Objednávka!F$41+2*Objednávka!F$61+3*Objednávka!F$81)/(Objednávka!F$4+2*Objednávka!F$5+3*Objednávka!F$6)),0)</f>
        <v>0</v>
      </c>
      <c r="I6" s="54">
        <f>IFERROR(('MA Výkon'!I6*(Objednávka!G$41+2*Objednávka!G$61+3*Objednávka!G$81)/(Objednávka!G$4+2*Objednávka!G$5+3*Objednávka!G$6)),0)</f>
        <v>0</v>
      </c>
      <c r="J6" s="54">
        <f>IFERROR(('MA Výkon'!J6*(Objednávka!H$41+2*Objednávka!H$61+3*Objednávka!H$81)/(Objednávka!H$4+2*Objednávka!H$5+3*Objednávka!H$6)),0)</f>
        <v>0</v>
      </c>
      <c r="K6" s="54">
        <f>IFERROR(('MA Výkon'!K6*(Objednávka!I$41+2*Objednávka!I$61+3*Objednávka!I$81)/(Objednávka!I$4+2*Objednávka!I$5+3*Objednávka!I$6)),0)</f>
        <v>0</v>
      </c>
      <c r="L6" s="54">
        <f>IFERROR(('MA Výkon'!L6*(Objednávka!J$41+2*Objednávka!J$61+3*Objednávka!J$81)/(Objednávka!J$4+2*Objednávka!J$5+3*Objednávka!J$6)),0)</f>
        <v>0</v>
      </c>
      <c r="M6" s="54">
        <f>IFERROR(('MA Výkon'!M6*(Objednávka!K$41+2*Objednávka!K$61+3*Objednávka!K$81)/(Objednávka!K$4+2*Objednávka!K$5+3*Objednávka!K$6)),0)</f>
        <v>0</v>
      </c>
      <c r="N6" s="54">
        <f>IFERROR(('MA Výkon'!N6*(Objednávka!L$41+2*Objednávka!L$61+3*Objednávka!L$81)/(Objednávka!L$4+2*Objednávka!L$5+3*Objednávka!L$6)),0)</f>
        <v>0</v>
      </c>
      <c r="O6" s="53">
        <f t="shared" si="0"/>
        <v>0</v>
      </c>
      <c r="P6" s="128">
        <f t="shared" si="1"/>
        <v>0</v>
      </c>
    </row>
    <row r="7" spans="1:16" x14ac:dyDescent="0.25">
      <c r="A7" s="6">
        <v>4</v>
      </c>
      <c r="B7" s="7" t="s">
        <v>3</v>
      </c>
      <c r="C7" s="141"/>
      <c r="D7" s="29"/>
      <c r="E7" s="54">
        <f>IFERROR(('MA Výkon'!E7*(Objednávka!C$41+2*Objednávka!C$61+3*Objednávka!C$81)/(Objednávka!C$4+2*Objednávka!C$5+3*Objednávka!C$6)),0)</f>
        <v>0</v>
      </c>
      <c r="F7" s="54">
        <f>IFERROR(('MA Výkon'!F7*(Objednávka!D$41+2*Objednávka!D$61+3*Objednávka!D$81)/(Objednávka!D$4+2*Objednávka!D$5+3*Objednávka!D$6)),0)</f>
        <v>0</v>
      </c>
      <c r="G7" s="54">
        <f>IFERROR(('MA Výkon'!G7*(Objednávka!E$41+2*Objednávka!E$61+3*Objednávka!E$81)/(Objednávka!E$4+2*Objednávka!E$5+3*Objednávka!E$6)),0)</f>
        <v>0</v>
      </c>
      <c r="H7" s="54">
        <f>IFERROR(('MA Výkon'!H7*(Objednávka!F$41+2*Objednávka!F$61+3*Objednávka!F$81)/(Objednávka!F$4+2*Objednávka!F$5+3*Objednávka!F$6)),0)</f>
        <v>0</v>
      </c>
      <c r="I7" s="54">
        <f>IFERROR(('MA Výkon'!I7*(Objednávka!G$41+2*Objednávka!G$61+3*Objednávka!G$81)/(Objednávka!G$4+2*Objednávka!G$5+3*Objednávka!G$6)),0)</f>
        <v>0</v>
      </c>
      <c r="J7" s="54">
        <f>IFERROR(('MA Výkon'!J7*(Objednávka!H$41+2*Objednávka!H$61+3*Objednávka!H$81)/(Objednávka!H$4+2*Objednávka!H$5+3*Objednávka!H$6)),0)</f>
        <v>0</v>
      </c>
      <c r="K7" s="54">
        <f>IFERROR(('MA Výkon'!K7*(Objednávka!I$41+2*Objednávka!I$61+3*Objednávka!I$81)/(Objednávka!I$4+2*Objednávka!I$5+3*Objednávka!I$6)),0)</f>
        <v>0</v>
      </c>
      <c r="L7" s="54">
        <f>IFERROR(('MA Výkon'!L7*(Objednávka!J$41+2*Objednávka!J$61+3*Objednávka!J$81)/(Objednávka!J$4+2*Objednávka!J$5+3*Objednávka!J$6)),0)</f>
        <v>0</v>
      </c>
      <c r="M7" s="54">
        <f>IFERROR(('MA Výkon'!M7*(Objednávka!K$41+2*Objednávka!K$61+3*Objednávka!K$81)/(Objednávka!K$4+2*Objednávka!K$5+3*Objednávka!K$6)),0)</f>
        <v>0</v>
      </c>
      <c r="N7" s="54">
        <f>IFERROR(('MA Výkon'!N7*(Objednávka!L$41+2*Objednávka!L$61+3*Objednávka!L$81)/(Objednávka!L$4+2*Objednávka!L$5+3*Objednávka!L$6)),0)</f>
        <v>0</v>
      </c>
      <c r="O7" s="53">
        <f t="shared" si="0"/>
        <v>0</v>
      </c>
      <c r="P7" s="128">
        <f t="shared" si="1"/>
        <v>0</v>
      </c>
    </row>
    <row r="8" spans="1:16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54">
        <f>IFERROR(('MA Výkon'!E8*(Objednávka!C$41+2*Objednávka!C$61+3*Objednávka!C$81)/(Objednávka!C$4+2*Objednávka!C$5+3*Objednávka!C$6)),0)</f>
        <v>0</v>
      </c>
      <c r="F8" s="54">
        <f>IFERROR(('MA Výkon'!F8*(Objednávka!D$41+2*Objednávka!D$61+3*Objednávka!D$81)/(Objednávka!D$4+2*Objednávka!D$5+3*Objednávka!D$6)),0)</f>
        <v>0</v>
      </c>
      <c r="G8" s="54">
        <f>IFERROR(('MA Výkon'!G8*(Objednávka!E$41+2*Objednávka!E$61+3*Objednávka!E$81)/(Objednávka!E$4+2*Objednávka!E$5+3*Objednávka!E$6)),0)</f>
        <v>0</v>
      </c>
      <c r="H8" s="54">
        <f>IFERROR(('MA Výkon'!H8*(Objednávka!F$41+2*Objednávka!F$61+3*Objednávka!F$81)/(Objednávka!F$4+2*Objednávka!F$5+3*Objednávka!F$6)),0)</f>
        <v>0</v>
      </c>
      <c r="I8" s="54">
        <f>IFERROR(('MA Výkon'!I8*(Objednávka!G$41+2*Objednávka!G$61+3*Objednávka!G$81)/(Objednávka!G$4+2*Objednávka!G$5+3*Objednávka!G$6)),0)</f>
        <v>0</v>
      </c>
      <c r="J8" s="54">
        <f>IFERROR(('MA Výkon'!J8*(Objednávka!H$41+2*Objednávka!H$61+3*Objednávka!H$81)/(Objednávka!H$4+2*Objednávka!H$5+3*Objednávka!H$6)),0)</f>
        <v>0</v>
      </c>
      <c r="K8" s="54">
        <f>IFERROR(('MA Výkon'!K8*(Objednávka!I$41+2*Objednávka!I$61+3*Objednávka!I$81)/(Objednávka!I$4+2*Objednávka!I$5+3*Objednávka!I$6)),0)</f>
        <v>0</v>
      </c>
      <c r="L8" s="54">
        <f>IFERROR(('MA Výkon'!L8*(Objednávka!J$41+2*Objednávka!J$61+3*Objednávka!J$81)/(Objednávka!J$4+2*Objednávka!J$5+3*Objednávka!J$6)),0)</f>
        <v>0</v>
      </c>
      <c r="M8" s="54">
        <f>IFERROR(('MA Výkon'!M8*(Objednávka!K$41+2*Objednávka!K$61+3*Objednávka!K$81)/(Objednávka!K$4+2*Objednávka!K$5+3*Objednávka!K$6)),0)</f>
        <v>0</v>
      </c>
      <c r="N8" s="54">
        <f>IFERROR(('MA Výkon'!N8*(Objednávka!L$41+2*Objednávka!L$61+3*Objednávka!L$81)/(Objednávka!L$4+2*Objednávka!L$5+3*Objednávka!L$6)),0)</f>
        <v>0</v>
      </c>
      <c r="O8" s="53">
        <f t="shared" si="0"/>
        <v>0</v>
      </c>
      <c r="P8" s="128">
        <f t="shared" si="1"/>
        <v>0</v>
      </c>
    </row>
    <row r="9" spans="1:16" x14ac:dyDescent="0.25">
      <c r="A9" s="6"/>
      <c r="B9" s="7"/>
      <c r="C9" s="141">
        <v>5.2</v>
      </c>
      <c r="D9" s="30" t="s">
        <v>221</v>
      </c>
      <c r="E9" s="54">
        <f>IFERROR(('MA Výkon'!E9*(Objednávka!C$41+2*Objednávka!C$61+3*Objednávka!C$81)/(Objednávka!C$4+2*Objednávka!C$5+3*Objednávka!C$6)),0)</f>
        <v>0</v>
      </c>
      <c r="F9" s="54">
        <f>IFERROR(('MA Výkon'!F9*(Objednávka!D$41+2*Objednávka!D$61+3*Objednávka!D$81)/(Objednávka!D$4+2*Objednávka!D$5+3*Objednávka!D$6)),0)</f>
        <v>0</v>
      </c>
      <c r="G9" s="54">
        <f>IFERROR(('MA Výkon'!G9*(Objednávka!E$41+2*Objednávka!E$61+3*Objednávka!E$81)/(Objednávka!E$4+2*Objednávka!E$5+3*Objednávka!E$6)),0)</f>
        <v>0</v>
      </c>
      <c r="H9" s="54">
        <f>IFERROR(('MA Výkon'!H9*(Objednávka!F$41+2*Objednávka!F$61+3*Objednávka!F$81)/(Objednávka!F$4+2*Objednávka!F$5+3*Objednávka!F$6)),0)</f>
        <v>0</v>
      </c>
      <c r="I9" s="54">
        <f>IFERROR(('MA Výkon'!I9*(Objednávka!G$41+2*Objednávka!G$61+3*Objednávka!G$81)/(Objednávka!G$4+2*Objednávka!G$5+3*Objednávka!G$6)),0)</f>
        <v>0</v>
      </c>
      <c r="J9" s="54">
        <f>IFERROR(('MA Výkon'!J9*(Objednávka!H$41+2*Objednávka!H$61+3*Objednávka!H$81)/(Objednávka!H$4+2*Objednávka!H$5+3*Objednávka!H$6)),0)</f>
        <v>0</v>
      </c>
      <c r="K9" s="54">
        <f>IFERROR(('MA Výkon'!K9*(Objednávka!I$41+2*Objednávka!I$61+3*Objednávka!I$81)/(Objednávka!I$4+2*Objednávka!I$5+3*Objednávka!I$6)),0)</f>
        <v>0</v>
      </c>
      <c r="L9" s="54">
        <f>IFERROR(('MA Výkon'!L9*(Objednávka!J$41+2*Objednávka!J$61+3*Objednávka!J$81)/(Objednávka!J$4+2*Objednávka!J$5+3*Objednávka!J$6)),0)</f>
        <v>0</v>
      </c>
      <c r="M9" s="54">
        <f>IFERROR(('MA Výkon'!M9*(Objednávka!K$41+2*Objednávka!K$61+3*Objednávka!K$81)/(Objednávka!K$4+2*Objednávka!K$5+3*Objednávka!K$6)),0)</f>
        <v>0</v>
      </c>
      <c r="N9" s="54">
        <f>IFERROR(('MA Výkon'!N9*(Objednávka!L$41+2*Objednávka!L$61+3*Objednávka!L$81)/(Objednávka!L$4+2*Objednávka!L$5+3*Objednávka!L$6)),0)</f>
        <v>0</v>
      </c>
      <c r="O9" s="53">
        <f t="shared" si="0"/>
        <v>0</v>
      </c>
      <c r="P9" s="128">
        <f t="shared" si="1"/>
        <v>0</v>
      </c>
    </row>
    <row r="10" spans="1:16" x14ac:dyDescent="0.25">
      <c r="A10" s="6">
        <v>6</v>
      </c>
      <c r="B10" s="7" t="s">
        <v>5</v>
      </c>
      <c r="C10" s="141"/>
      <c r="D10" s="29"/>
      <c r="E10" s="54">
        <f>IFERROR(('MA Výkon'!E10*(Objednávka!C$41+2*Objednávka!C$61+3*Objednávka!C$81)/(Objednávka!C$4+2*Objednávka!C$5+3*Objednávka!C$6)),0)</f>
        <v>0</v>
      </c>
      <c r="F10" s="54">
        <f>IFERROR(('MA Výkon'!F10*(Objednávka!D$41+2*Objednávka!D$61+3*Objednávka!D$81)/(Objednávka!D$4+2*Objednávka!D$5+3*Objednávka!D$6)),0)</f>
        <v>0</v>
      </c>
      <c r="G10" s="54">
        <f>IFERROR(('MA Výkon'!G10*(Objednávka!E$41+2*Objednávka!E$61+3*Objednávka!E$81)/(Objednávka!E$4+2*Objednávka!E$5+3*Objednávka!E$6)),0)</f>
        <v>0</v>
      </c>
      <c r="H10" s="54">
        <f>IFERROR(('MA Výkon'!H10*(Objednávka!F$41+2*Objednávka!F$61+3*Objednávka!F$81)/(Objednávka!F$4+2*Objednávka!F$5+3*Objednávka!F$6)),0)</f>
        <v>0</v>
      </c>
      <c r="I10" s="54">
        <f>IFERROR(('MA Výkon'!I10*(Objednávka!G$41+2*Objednávka!G$61+3*Objednávka!G$81)/(Objednávka!G$4+2*Objednávka!G$5+3*Objednávka!G$6)),0)</f>
        <v>0</v>
      </c>
      <c r="J10" s="54">
        <f>IFERROR(('MA Výkon'!J10*(Objednávka!H$41+2*Objednávka!H$61+3*Objednávka!H$81)/(Objednávka!H$4+2*Objednávka!H$5+3*Objednávka!H$6)),0)</f>
        <v>0</v>
      </c>
      <c r="K10" s="54">
        <f>IFERROR(('MA Výkon'!K10*(Objednávka!I$41+2*Objednávka!I$61+3*Objednávka!I$81)/(Objednávka!I$4+2*Objednávka!I$5+3*Objednávka!I$6)),0)</f>
        <v>0</v>
      </c>
      <c r="L10" s="54">
        <f>IFERROR(('MA Výkon'!L10*(Objednávka!J$41+2*Objednávka!J$61+3*Objednávka!J$81)/(Objednávka!J$4+2*Objednávka!J$5+3*Objednávka!J$6)),0)</f>
        <v>0</v>
      </c>
      <c r="M10" s="54">
        <f>IFERROR(('MA Výkon'!M10*(Objednávka!K$41+2*Objednávka!K$61+3*Objednávka!K$81)/(Objednávka!K$4+2*Objednávka!K$5+3*Objednávka!K$6)),0)</f>
        <v>0</v>
      </c>
      <c r="N10" s="54">
        <f>IFERROR(('MA Výkon'!N10*(Objednávka!L$41+2*Objednávka!L$61+3*Objednávka!L$81)/(Objednávka!L$4+2*Objednávka!L$5+3*Objednávka!L$6)),0)</f>
        <v>0</v>
      </c>
      <c r="O10" s="53">
        <f t="shared" si="0"/>
        <v>0</v>
      </c>
      <c r="P10" s="128">
        <f t="shared" si="1"/>
        <v>0</v>
      </c>
    </row>
    <row r="11" spans="1:16" x14ac:dyDescent="0.25">
      <c r="A11" s="6">
        <v>7</v>
      </c>
      <c r="B11" s="7" t="s">
        <v>6</v>
      </c>
      <c r="C11" s="141">
        <v>7.1</v>
      </c>
      <c r="D11" s="29" t="s">
        <v>20</v>
      </c>
      <c r="E11" s="148">
        <f>IFERROR(('MA Výkon'!E11*(Objednávka!C$41+Objednávka!C$61+Objednávka!C$81)/(Objednávka!C$4+Objednávka!C$5+Objednávka!C$6)),0)</f>
        <v>0</v>
      </c>
      <c r="F11" s="148">
        <f>IFERROR(('MA Výkon'!F11*(Objednávka!D$41+Objednávka!D$61+Objednávka!D$81)/(Objednávka!D$4+Objednávka!D$5+Objednávka!D$6)),0)</f>
        <v>0</v>
      </c>
      <c r="G11" s="148">
        <f>IFERROR(('MA Výkon'!G11*(Objednávka!E$41+Objednávka!E$61+Objednávka!E$81)/(Objednávka!E$4+Objednávka!E$5+Objednávka!E$6)),0)</f>
        <v>0</v>
      </c>
      <c r="H11" s="148">
        <f>IFERROR(('MA Výkon'!H11*(Objednávka!F$41+Objednávka!F$61+Objednávka!F$81)/(Objednávka!F$4+Objednávka!F$5+Objednávka!F$6)),0)</f>
        <v>0</v>
      </c>
      <c r="I11" s="148">
        <f>IFERROR(('MA Výkon'!I11*(Objednávka!G$41+Objednávka!G$61+Objednávka!G$81)/(Objednávka!G$4+Objednávka!G$5+Objednávka!G$6)),0)</f>
        <v>0</v>
      </c>
      <c r="J11" s="148">
        <f>IFERROR(('MA Výkon'!J11*(Objednávka!H$41+Objednávka!H$61+Objednávka!H$81)/(Objednávka!H$4+Objednávka!H$5+Objednávka!H$6)),0)</f>
        <v>0</v>
      </c>
      <c r="K11" s="148">
        <f>IFERROR(('MA Výkon'!K11*(Objednávka!I$41+Objednávka!I$61+Objednávka!I$81)/(Objednávka!I$4+Objednávka!I$5+Objednávka!I$6)),0)</f>
        <v>0</v>
      </c>
      <c r="L11" s="148">
        <f>IFERROR(('MA Výkon'!L11*(Objednávka!J$41+Objednávka!J$61+Objednávka!J$81)/(Objednávka!J$4+Objednávka!J$5+Objednávka!J$6)),0)</f>
        <v>0</v>
      </c>
      <c r="M11" s="148">
        <f>IFERROR(('MA Výkon'!M11*(Objednávka!K$41+Objednávka!K$61+Objednávka!K$81)/(Objednávka!K$4+Objednávka!K$5+Objednávka!K$6)),0)</f>
        <v>0</v>
      </c>
      <c r="N11" s="148">
        <f>IFERROR(('MA Výkon'!N11*(Objednávka!L$41+Objednávka!L$61+Objednávka!L$81)/(Objednávka!L$4+Objednávka!L$5+Objednávka!L$6)),0)</f>
        <v>0</v>
      </c>
      <c r="O11" s="53">
        <f t="shared" si="0"/>
        <v>0</v>
      </c>
      <c r="P11" s="128">
        <f t="shared" si="1"/>
        <v>0</v>
      </c>
    </row>
    <row r="12" spans="1:16" x14ac:dyDescent="0.25">
      <c r="A12" s="6"/>
      <c r="B12" s="7"/>
      <c r="C12" s="141" t="s">
        <v>212</v>
      </c>
      <c r="D12" s="29" t="s">
        <v>213</v>
      </c>
      <c r="E12" s="54">
        <f>IFERROR(('MA Výkon'!E12*(Objednávka!C$41+2*Objednávka!C$61+3*Objednávka!C$81)/(Objednávka!C$4+2*Objednávka!C$5+3*Objednávka!C$6)),0)</f>
        <v>0</v>
      </c>
      <c r="F12" s="54">
        <f>IFERROR(('MA Výkon'!F12*(Objednávka!D$41+2*Objednávka!D$61+3*Objednávka!D$81)/(Objednávka!D$4+2*Objednávka!D$5+3*Objednávka!D$6)),0)</f>
        <v>0</v>
      </c>
      <c r="G12" s="54">
        <f>IFERROR(('MA Výkon'!G12*(Objednávka!E$41+2*Objednávka!E$61+3*Objednávka!E$81)/(Objednávka!E$4+2*Objednávka!E$5+3*Objednávka!E$6)),0)</f>
        <v>0</v>
      </c>
      <c r="H12" s="54">
        <f>IFERROR(('MA Výkon'!H12*(Objednávka!F$41+2*Objednávka!F$61+3*Objednávka!F$81)/(Objednávka!F$4+2*Objednávka!F$5+3*Objednávka!F$6)),0)</f>
        <v>0</v>
      </c>
      <c r="I12" s="54">
        <f>IFERROR(('MA Výkon'!I12*(Objednávka!G$41+2*Objednávka!G$61+3*Objednávka!G$81)/(Objednávka!G$4+2*Objednávka!G$5+3*Objednávka!G$6)),0)</f>
        <v>0</v>
      </c>
      <c r="J12" s="54">
        <f>IFERROR(('MA Výkon'!J12*(Objednávka!H$41+2*Objednávka!H$61+3*Objednávka!H$81)/(Objednávka!H$4+2*Objednávka!H$5+3*Objednávka!H$6)),0)</f>
        <v>0</v>
      </c>
      <c r="K12" s="54">
        <f>IFERROR(('MA Výkon'!K12*(Objednávka!I$41+2*Objednávka!I$61+3*Objednávka!I$81)/(Objednávka!I$4+2*Objednávka!I$5+3*Objednávka!I$6)),0)</f>
        <v>0</v>
      </c>
      <c r="L12" s="54">
        <f>IFERROR(('MA Výkon'!L12*(Objednávka!J$41+2*Objednávka!J$61+3*Objednávka!J$81)/(Objednávka!J$4+2*Objednávka!J$5+3*Objednávka!J$6)),0)</f>
        <v>0</v>
      </c>
      <c r="M12" s="54">
        <f>IFERROR(('MA Výkon'!M12*(Objednávka!K$41+2*Objednávka!K$61+3*Objednávka!K$81)/(Objednávka!K$4+2*Objednávka!K$5+3*Objednávka!K$6)),0)</f>
        <v>0</v>
      </c>
      <c r="N12" s="54">
        <f>IFERROR(('MA Výkon'!N12*(Objednávka!L$41+2*Objednávka!L$61+3*Objednávka!L$81)/(Objednávka!L$4+2*Objednávka!L$5+3*Objednávka!L$6)),0)</f>
        <v>0</v>
      </c>
      <c r="O12" s="53">
        <f t="shared" si="0"/>
        <v>0</v>
      </c>
      <c r="P12" s="128">
        <f t="shared" si="1"/>
        <v>0</v>
      </c>
    </row>
    <row r="13" spans="1:16" x14ac:dyDescent="0.25">
      <c r="A13" s="6"/>
      <c r="B13" s="7"/>
      <c r="C13" s="141" t="s">
        <v>214</v>
      </c>
      <c r="D13" s="29" t="s">
        <v>21</v>
      </c>
      <c r="E13" s="54">
        <f>IFERROR(('MA Výkon'!E13*(Objednávka!C$41+2*Objednávka!C$61+3*Objednávka!C$81)/(Objednávka!C$4+2*Objednávka!C$5+3*Objednávka!C$6)),0)</f>
        <v>0</v>
      </c>
      <c r="F13" s="54">
        <f>IFERROR(('MA Výkon'!F13*(Objednávka!D$41+2*Objednávka!D$61+3*Objednávka!D$81)/(Objednávka!D$4+2*Objednávka!D$5+3*Objednávka!D$6)),0)</f>
        <v>0</v>
      </c>
      <c r="G13" s="54">
        <f>IFERROR(('MA Výkon'!G13*(Objednávka!E$41+2*Objednávka!E$61+3*Objednávka!E$81)/(Objednávka!E$4+2*Objednávka!E$5+3*Objednávka!E$6)),0)</f>
        <v>0</v>
      </c>
      <c r="H13" s="54">
        <f>IFERROR(('MA Výkon'!H13*(Objednávka!F$41+2*Objednávka!F$61+3*Objednávka!F$81)/(Objednávka!F$4+2*Objednávka!F$5+3*Objednávka!F$6)),0)</f>
        <v>0</v>
      </c>
      <c r="I13" s="54">
        <f>IFERROR(('MA Výkon'!I13*(Objednávka!G$41+2*Objednávka!G$61+3*Objednávka!G$81)/(Objednávka!G$4+2*Objednávka!G$5+3*Objednávka!G$6)),0)</f>
        <v>0</v>
      </c>
      <c r="J13" s="54">
        <f>IFERROR(('MA Výkon'!J13*(Objednávka!H$41+2*Objednávka!H$61+3*Objednávka!H$81)/(Objednávka!H$4+2*Objednávka!H$5+3*Objednávka!H$6)),0)</f>
        <v>0</v>
      </c>
      <c r="K13" s="54">
        <f>IFERROR(('MA Výkon'!K13*(Objednávka!I$41+2*Objednávka!I$61+3*Objednávka!I$81)/(Objednávka!I$4+2*Objednávka!I$5+3*Objednávka!I$6)),0)</f>
        <v>0</v>
      </c>
      <c r="L13" s="54">
        <f>IFERROR(('MA Výkon'!L13*(Objednávka!J$41+2*Objednávka!J$61+3*Objednávka!J$81)/(Objednávka!J$4+2*Objednávka!J$5+3*Objednávka!J$6)),0)</f>
        <v>0</v>
      </c>
      <c r="M13" s="54">
        <f>IFERROR(('MA Výkon'!M13*(Objednávka!K$41+2*Objednávka!K$61+3*Objednávka!K$81)/(Objednávka!K$4+2*Objednávka!K$5+3*Objednávka!K$6)),0)</f>
        <v>0</v>
      </c>
      <c r="N13" s="54">
        <f>IFERROR(('MA Výkon'!N13*(Objednávka!L$41+2*Objednávka!L$61+3*Objednávka!L$81)/(Objednávka!L$4+2*Objednávka!L$5+3*Objednávka!L$6)),0)</f>
        <v>0</v>
      </c>
      <c r="O13" s="53">
        <f t="shared" si="0"/>
        <v>0</v>
      </c>
      <c r="P13" s="128">
        <f t="shared" si="1"/>
        <v>0</v>
      </c>
    </row>
    <row r="14" spans="1:16" x14ac:dyDescent="0.25">
      <c r="A14" s="6">
        <v>8</v>
      </c>
      <c r="B14" s="7" t="s">
        <v>7</v>
      </c>
      <c r="C14" s="141">
        <v>8.1</v>
      </c>
      <c r="D14" s="29" t="s">
        <v>20</v>
      </c>
      <c r="E14" s="148">
        <f>IFERROR(('MA Výkon'!E14*(Objednávka!C$41+Objednávka!C$61+Objednávka!C$81)/(Objednávka!C$4+Objednávka!C$5+Objednávka!C$6)),0)</f>
        <v>0</v>
      </c>
      <c r="F14" s="148">
        <f>IFERROR(('MA Výkon'!F14*(Objednávka!D$41+Objednávka!D$61+Objednávka!D$81)/(Objednávka!D$4+Objednávka!D$5+Objednávka!D$6)),0)</f>
        <v>0</v>
      </c>
      <c r="G14" s="148">
        <f>IFERROR(('MA Výkon'!G14*(Objednávka!E$41+Objednávka!E$61+Objednávka!E$81)/(Objednávka!E$4+Objednávka!E$5+Objednávka!E$6)),0)</f>
        <v>0</v>
      </c>
      <c r="H14" s="148">
        <f>IFERROR(('MA Výkon'!H14*(Objednávka!F$41+Objednávka!F$61+Objednávka!F$81)/(Objednávka!F$4+Objednávka!F$5+Objednávka!F$6)),0)</f>
        <v>0</v>
      </c>
      <c r="I14" s="148">
        <f>IFERROR(('MA Výkon'!I14*(Objednávka!G$41+Objednávka!G$61+Objednávka!G$81)/(Objednávka!G$4+Objednávka!G$5+Objednávka!G$6)),0)</f>
        <v>0</v>
      </c>
      <c r="J14" s="148">
        <f>IFERROR(('MA Výkon'!J14*(Objednávka!H$41+Objednávka!H$61+Objednávka!H$81)/(Objednávka!H$4+Objednávka!H$5+Objednávka!H$6)),0)</f>
        <v>0</v>
      </c>
      <c r="K14" s="148">
        <f>IFERROR(('MA Výkon'!K14*(Objednávka!I$41+Objednávka!I$61+Objednávka!I$81)/(Objednávka!I$4+Objednávka!I$5+Objednávka!I$6)),0)</f>
        <v>0</v>
      </c>
      <c r="L14" s="148">
        <f>IFERROR(('MA Výkon'!L14*(Objednávka!J$41+Objednávka!J$61+Objednávka!J$81)/(Objednávka!J$4+Objednávka!J$5+Objednávka!J$6)),0)</f>
        <v>0</v>
      </c>
      <c r="M14" s="148">
        <f>IFERROR(('MA Výkon'!M14*(Objednávka!K$41+Objednávka!K$61+Objednávka!K$81)/(Objednávka!K$4+Objednávka!K$5+Objednávka!K$6)),0)</f>
        <v>0</v>
      </c>
      <c r="N14" s="148">
        <f>IFERROR(('MA Výkon'!N14*(Objednávka!L$41+Objednávka!L$61+Objednávka!L$81)/(Objednávka!L$4+Objednávka!L$5+Objednávka!L$6)),0)</f>
        <v>0</v>
      </c>
      <c r="O14" s="53">
        <f t="shared" si="0"/>
        <v>0</v>
      </c>
      <c r="P14" s="128">
        <f t="shared" si="1"/>
        <v>0</v>
      </c>
    </row>
    <row r="15" spans="1:16" x14ac:dyDescent="0.25">
      <c r="A15" s="6"/>
      <c r="B15" s="7"/>
      <c r="C15" s="141" t="s">
        <v>215</v>
      </c>
      <c r="D15" s="29" t="s">
        <v>213</v>
      </c>
      <c r="E15" s="54">
        <f>IFERROR(('MA Výkon'!E15*(Objednávka!C$41+2*Objednávka!C$61+3*Objednávka!C$81)/(Objednávka!C$4+2*Objednávka!C$5+3*Objednávka!C$6)),0)</f>
        <v>0</v>
      </c>
      <c r="F15" s="54">
        <f>IFERROR(('MA Výkon'!F15*(Objednávka!D$41+2*Objednávka!D$61+3*Objednávka!D$81)/(Objednávka!D$4+2*Objednávka!D$5+3*Objednávka!D$6)),0)</f>
        <v>0</v>
      </c>
      <c r="G15" s="54">
        <f>IFERROR(('MA Výkon'!G15*(Objednávka!E$41+2*Objednávka!E$61+3*Objednávka!E$81)/(Objednávka!E$4+2*Objednávka!E$5+3*Objednávka!E$6)),0)</f>
        <v>0</v>
      </c>
      <c r="H15" s="54">
        <f>IFERROR(('MA Výkon'!H15*(Objednávka!F$41+2*Objednávka!F$61+3*Objednávka!F$81)/(Objednávka!F$4+2*Objednávka!F$5+3*Objednávka!F$6)),0)</f>
        <v>0</v>
      </c>
      <c r="I15" s="54">
        <f>IFERROR(('MA Výkon'!I15*(Objednávka!G$41+2*Objednávka!G$61+3*Objednávka!G$81)/(Objednávka!G$4+2*Objednávka!G$5+3*Objednávka!G$6)),0)</f>
        <v>0</v>
      </c>
      <c r="J15" s="54">
        <f>IFERROR(('MA Výkon'!J15*(Objednávka!H$41+2*Objednávka!H$61+3*Objednávka!H$81)/(Objednávka!H$4+2*Objednávka!H$5+3*Objednávka!H$6)),0)</f>
        <v>0</v>
      </c>
      <c r="K15" s="54">
        <f>IFERROR(('MA Výkon'!K15*(Objednávka!I$41+2*Objednávka!I$61+3*Objednávka!I$81)/(Objednávka!I$4+2*Objednávka!I$5+3*Objednávka!I$6)),0)</f>
        <v>0</v>
      </c>
      <c r="L15" s="54">
        <f>IFERROR(('MA Výkon'!L15*(Objednávka!J$41+2*Objednávka!J$61+3*Objednávka!J$81)/(Objednávka!J$4+2*Objednávka!J$5+3*Objednávka!J$6)),0)</f>
        <v>0</v>
      </c>
      <c r="M15" s="54">
        <f>IFERROR(('MA Výkon'!M15*(Objednávka!K$41+2*Objednávka!K$61+3*Objednávka!K$81)/(Objednávka!K$4+2*Objednávka!K$5+3*Objednávka!K$6)),0)</f>
        <v>0</v>
      </c>
      <c r="N15" s="54">
        <f>IFERROR(('MA Výkon'!N15*(Objednávka!L$41+2*Objednávka!L$61+3*Objednávka!L$81)/(Objednávka!L$4+2*Objednávka!L$5+3*Objednávka!L$6)),0)</f>
        <v>0</v>
      </c>
      <c r="O15" s="53">
        <f t="shared" si="0"/>
        <v>0</v>
      </c>
      <c r="P15" s="128">
        <f t="shared" si="1"/>
        <v>0</v>
      </c>
    </row>
    <row r="16" spans="1:16" x14ac:dyDescent="0.25">
      <c r="A16" s="6"/>
      <c r="B16" s="7"/>
      <c r="C16" s="141" t="s">
        <v>216</v>
      </c>
      <c r="D16" s="29" t="s">
        <v>21</v>
      </c>
      <c r="E16" s="54">
        <f>IFERROR(('MA Výkon'!E16*(Objednávka!C$41+2*Objednávka!C$61+3*Objednávka!C$81)/(Objednávka!C$4+2*Objednávka!C$5+3*Objednávka!C$6)),0)</f>
        <v>0</v>
      </c>
      <c r="F16" s="54">
        <f>IFERROR(('MA Výkon'!F16*(Objednávka!D$41+2*Objednávka!D$61+3*Objednávka!D$81)/(Objednávka!D$4+2*Objednávka!D$5+3*Objednávka!D$6)),0)</f>
        <v>0</v>
      </c>
      <c r="G16" s="54">
        <f>IFERROR(('MA Výkon'!G16*(Objednávka!E$41+2*Objednávka!E$61+3*Objednávka!E$81)/(Objednávka!E$4+2*Objednávka!E$5+3*Objednávka!E$6)),0)</f>
        <v>0</v>
      </c>
      <c r="H16" s="54">
        <f>IFERROR(('MA Výkon'!H16*(Objednávka!F$41+2*Objednávka!F$61+3*Objednávka!F$81)/(Objednávka!F$4+2*Objednávka!F$5+3*Objednávka!F$6)),0)</f>
        <v>0</v>
      </c>
      <c r="I16" s="54">
        <f>IFERROR(('MA Výkon'!I16*(Objednávka!G$41+2*Objednávka!G$61+3*Objednávka!G$81)/(Objednávka!G$4+2*Objednávka!G$5+3*Objednávka!G$6)),0)</f>
        <v>0</v>
      </c>
      <c r="J16" s="54">
        <f>IFERROR(('MA Výkon'!J16*(Objednávka!H$41+2*Objednávka!H$61+3*Objednávka!H$81)/(Objednávka!H$4+2*Objednávka!H$5+3*Objednávka!H$6)),0)</f>
        <v>0</v>
      </c>
      <c r="K16" s="54">
        <f>IFERROR(('MA Výkon'!K16*(Objednávka!I$41+2*Objednávka!I$61+3*Objednávka!I$81)/(Objednávka!I$4+2*Objednávka!I$5+3*Objednávka!I$6)),0)</f>
        <v>0</v>
      </c>
      <c r="L16" s="54">
        <f>IFERROR(('MA Výkon'!L16*(Objednávka!J$41+2*Objednávka!J$61+3*Objednávka!J$81)/(Objednávka!J$4+2*Objednávka!J$5+3*Objednávka!J$6)),0)</f>
        <v>0</v>
      </c>
      <c r="M16" s="54">
        <f>IFERROR(('MA Výkon'!M16*(Objednávka!K$41+2*Objednávka!K$61+3*Objednávka!K$81)/(Objednávka!K$4+2*Objednávka!K$5+3*Objednávka!K$6)),0)</f>
        <v>0</v>
      </c>
      <c r="N16" s="54">
        <f>IFERROR(('MA Výkon'!N16*(Objednávka!L$41+2*Objednávka!L$61+3*Objednávka!L$81)/(Objednávka!L$4+2*Objednávka!L$5+3*Objednávka!L$6)),0)</f>
        <v>0</v>
      </c>
      <c r="O16" s="53">
        <f t="shared" si="0"/>
        <v>0</v>
      </c>
      <c r="P16" s="128">
        <f t="shared" si="1"/>
        <v>0</v>
      </c>
    </row>
    <row r="17" spans="1:19" x14ac:dyDescent="0.25">
      <c r="A17" s="6">
        <v>9</v>
      </c>
      <c r="B17" s="7" t="s">
        <v>8</v>
      </c>
      <c r="C17" s="141"/>
      <c r="D17" s="8"/>
      <c r="E17" s="54">
        <f>IFERROR(('MA Výkon'!E17*(Objednávka!C$41+2*Objednávka!C$61+3*Objednávka!C$81)/(Objednávka!C$4+2*Objednávka!C$5+3*Objednávka!C$6)),0)</f>
        <v>0</v>
      </c>
      <c r="F17" s="54">
        <f>IFERROR(('MA Výkon'!F17*(Objednávka!D$41+2*Objednávka!D$61+3*Objednávka!D$81)/(Objednávka!D$4+2*Objednávka!D$5+3*Objednávka!D$6)),0)</f>
        <v>0</v>
      </c>
      <c r="G17" s="54">
        <f>IFERROR(('MA Výkon'!G17*(Objednávka!E$41+2*Objednávka!E$61+3*Objednávka!E$81)/(Objednávka!E$4+2*Objednávka!E$5+3*Objednávka!E$6)),0)</f>
        <v>0</v>
      </c>
      <c r="H17" s="54">
        <f>IFERROR(('MA Výkon'!H17*(Objednávka!F$41+2*Objednávka!F$61+3*Objednávka!F$81)/(Objednávka!F$4+2*Objednávka!F$5+3*Objednávka!F$6)),0)</f>
        <v>0</v>
      </c>
      <c r="I17" s="54">
        <f>IFERROR(('MA Výkon'!I17*(Objednávka!G$41+2*Objednávka!G$61+3*Objednávka!G$81)/(Objednávka!G$4+2*Objednávka!G$5+3*Objednávka!G$6)),0)</f>
        <v>0</v>
      </c>
      <c r="J17" s="54">
        <f>IFERROR(('MA Výkon'!J17*(Objednávka!H$41+2*Objednávka!H$61+3*Objednávka!H$81)/(Objednávka!H$4+2*Objednávka!H$5+3*Objednávka!H$6)),0)</f>
        <v>0</v>
      </c>
      <c r="K17" s="54">
        <f>IFERROR(('MA Výkon'!K17*(Objednávka!I$41+2*Objednávka!I$61+3*Objednávka!I$81)/(Objednávka!I$4+2*Objednávka!I$5+3*Objednávka!I$6)),0)</f>
        <v>0</v>
      </c>
      <c r="L17" s="54">
        <f>IFERROR(('MA Výkon'!L17*(Objednávka!J$41+2*Objednávka!J$61+3*Objednávka!J$81)/(Objednávka!J$4+2*Objednávka!J$5+3*Objednávka!J$6)),0)</f>
        <v>0</v>
      </c>
      <c r="M17" s="54">
        <f>IFERROR(('MA Výkon'!M17*(Objednávka!K$41+2*Objednávka!K$61+3*Objednávka!K$81)/(Objednávka!K$4+2*Objednávka!K$5+3*Objednávka!K$6)),0)</f>
        <v>0</v>
      </c>
      <c r="N17" s="54">
        <f>IFERROR(('MA Výkon'!N17*(Objednávka!L$41+2*Objednávka!L$61+3*Objednávka!L$81)/(Objednávka!L$4+2*Objednávka!L$5+3*Objednávka!L$6)),0)</f>
        <v>0</v>
      </c>
      <c r="O17" s="53">
        <f t="shared" si="0"/>
        <v>0</v>
      </c>
      <c r="P17" s="128">
        <f t="shared" si="1"/>
        <v>0</v>
      </c>
    </row>
    <row r="18" spans="1:19" x14ac:dyDescent="0.25">
      <c r="A18" s="6">
        <v>10</v>
      </c>
      <c r="B18" s="7" t="s">
        <v>9</v>
      </c>
      <c r="C18" s="141"/>
      <c r="D18" s="8"/>
      <c r="E18" s="136">
        <f>'MA Výkon'!E18</f>
        <v>0</v>
      </c>
      <c r="F18" s="136">
        <f>'MA Výkon'!F18</f>
        <v>0</v>
      </c>
      <c r="G18" s="136">
        <f>'MA Výkon'!G18</f>
        <v>0</v>
      </c>
      <c r="H18" s="136">
        <f>'MA Výkon'!H18</f>
        <v>0</v>
      </c>
      <c r="I18" s="136">
        <f>'MA Výkon'!I18</f>
        <v>0</v>
      </c>
      <c r="J18" s="136">
        <f>'MA Výkon'!J18</f>
        <v>0</v>
      </c>
      <c r="K18" s="136">
        <f>'MA Výkon'!K18</f>
        <v>0</v>
      </c>
      <c r="L18" s="136">
        <f>'MA Výkon'!L18</f>
        <v>0</v>
      </c>
      <c r="M18" s="136">
        <f>'MA Výkon'!M18</f>
        <v>0</v>
      </c>
      <c r="N18" s="136">
        <f>'MA Výkon'!N18</f>
        <v>0</v>
      </c>
      <c r="O18" s="53">
        <f t="shared" si="0"/>
        <v>0</v>
      </c>
      <c r="P18" s="128">
        <f t="shared" si="1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136">
        <f>'MA Výkon'!E19</f>
        <v>0</v>
      </c>
      <c r="F19" s="136">
        <f>'MA Výkon'!F19</f>
        <v>0</v>
      </c>
      <c r="G19" s="136">
        <f>'MA Výkon'!G19</f>
        <v>0</v>
      </c>
      <c r="H19" s="136">
        <f>'MA Výkon'!H19</f>
        <v>0</v>
      </c>
      <c r="I19" s="136">
        <f>'MA Výkon'!I19</f>
        <v>0</v>
      </c>
      <c r="J19" s="136">
        <f>'MA Výkon'!J19</f>
        <v>0</v>
      </c>
      <c r="K19" s="136">
        <f>'MA Výkon'!K19</f>
        <v>0</v>
      </c>
      <c r="L19" s="136">
        <f>'MA Výkon'!L19</f>
        <v>0</v>
      </c>
      <c r="M19" s="136">
        <f>'MA Výkon'!M19</f>
        <v>0</v>
      </c>
      <c r="N19" s="136">
        <f>'MA Výkon'!N19</f>
        <v>0</v>
      </c>
      <c r="O19" s="53">
        <f t="shared" si="0"/>
        <v>0</v>
      </c>
      <c r="P19" s="128">
        <f t="shared" si="1"/>
        <v>0</v>
      </c>
    </row>
    <row r="20" spans="1:19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54">
        <f>IFERROR(('MA Výkon'!E20*(Objednávka!C$41+2*Objednávka!C$61+3*Objednávka!C$81)/(Objednávka!C$4+2*Objednávka!C$5+3*Objednávka!C$6)),0)</f>
        <v>0</v>
      </c>
      <c r="F20" s="54">
        <f>IFERROR(('MA Výkon'!F20*(Objednávka!D$41+2*Objednávka!D$61+3*Objednávka!D$81)/(Objednávka!D$4+2*Objednávka!D$5+3*Objednávka!D$6)),0)</f>
        <v>0</v>
      </c>
      <c r="G20" s="54">
        <f>IFERROR(('MA Výkon'!G20*(Objednávka!E$41+2*Objednávka!E$61+3*Objednávka!E$81)/(Objednávka!E$4+2*Objednávka!E$5+3*Objednávka!E$6)),0)</f>
        <v>0</v>
      </c>
      <c r="H20" s="54">
        <f>IFERROR(('MA Výkon'!H20*(Objednávka!F$41+2*Objednávka!F$61+3*Objednávka!F$81)/(Objednávka!F$4+2*Objednávka!F$5+3*Objednávka!F$6)),0)</f>
        <v>0</v>
      </c>
      <c r="I20" s="54">
        <f>IFERROR(('MA Výkon'!I20*(Objednávka!G$41+2*Objednávka!G$61+3*Objednávka!G$81)/(Objednávka!G$4+2*Objednávka!G$5+3*Objednávka!G$6)),0)</f>
        <v>0</v>
      </c>
      <c r="J20" s="54">
        <f>IFERROR(('MA Výkon'!J20*(Objednávka!H$41+2*Objednávka!H$61+3*Objednávka!H$81)/(Objednávka!H$4+2*Objednávka!H$5+3*Objednávka!H$6)),0)</f>
        <v>0</v>
      </c>
      <c r="K20" s="54">
        <f>IFERROR(('MA Výkon'!K20*(Objednávka!I$41+2*Objednávka!I$61+3*Objednávka!I$81)/(Objednávka!I$4+2*Objednávka!I$5+3*Objednávka!I$6)),0)</f>
        <v>0</v>
      </c>
      <c r="L20" s="54">
        <f>IFERROR(('MA Výkon'!L20*(Objednávka!J$41+2*Objednávka!J$61+3*Objednávka!J$81)/(Objednávka!J$4+2*Objednávka!J$5+3*Objednávka!J$6)),0)</f>
        <v>0</v>
      </c>
      <c r="M20" s="54">
        <f>IFERROR(('MA Výkon'!M20*(Objednávka!K$41+2*Objednávka!K$61+3*Objednávka!K$81)/(Objednávka!K$4+2*Objednávka!K$5+3*Objednávka!K$6)),0)</f>
        <v>0</v>
      </c>
      <c r="N20" s="54">
        <f>IFERROR(('MA Výkon'!N20*(Objednávka!L$41+2*Objednávka!L$61+3*Objednávka!L$81)/(Objednávka!L$4+2*Objednávka!L$5+3*Objednávka!L$6)),0)</f>
        <v>0</v>
      </c>
      <c r="O20" s="53">
        <f t="shared" si="0"/>
        <v>0</v>
      </c>
      <c r="P20" s="128">
        <f t="shared" si="1"/>
        <v>0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IFERROR(('MA Výkon'!E21*(Objednávka!C$41+2*Objednávka!C$61+3*Objednávka!C$81)/(Objednávka!C$4+2*Objednávka!C$5+3*Objednávka!C$6)),0)</f>
        <v>0</v>
      </c>
      <c r="F21" s="54">
        <f>IFERROR(('MA Výkon'!F21*(Objednávka!D$41+2*Objednávka!D$61+3*Objednávka!D$81)/(Objednávka!D$4+2*Objednávka!D$5+3*Objednávka!D$6)),0)</f>
        <v>0</v>
      </c>
      <c r="G21" s="54">
        <f>IFERROR(('MA Výkon'!G21*(Objednávka!E$41+2*Objednávka!E$61+3*Objednávka!E$81)/(Objednávka!E$4+2*Objednávka!E$5+3*Objednávka!E$6)),0)</f>
        <v>0</v>
      </c>
      <c r="H21" s="54">
        <f>IFERROR(('MA Výkon'!H21*(Objednávka!F$41+2*Objednávka!F$61+3*Objednávka!F$81)/(Objednávka!F$4+2*Objednávka!F$5+3*Objednávka!F$6)),0)</f>
        <v>0</v>
      </c>
      <c r="I21" s="54">
        <f>IFERROR(('MA Výkon'!I21*(Objednávka!G$41+2*Objednávka!G$61+3*Objednávka!G$81)/(Objednávka!G$4+2*Objednávka!G$5+3*Objednávka!G$6)),0)</f>
        <v>0</v>
      </c>
      <c r="J21" s="54">
        <f>IFERROR(('MA Výkon'!J21*(Objednávka!H$41+2*Objednávka!H$61+3*Objednávka!H$81)/(Objednávka!H$4+2*Objednávka!H$5+3*Objednávka!H$6)),0)</f>
        <v>0</v>
      </c>
      <c r="K21" s="54">
        <f>IFERROR(('MA Výkon'!K21*(Objednávka!I$41+2*Objednávka!I$61+3*Objednávka!I$81)/(Objednávka!I$4+2*Objednávka!I$5+3*Objednávka!I$6)),0)</f>
        <v>0</v>
      </c>
      <c r="L21" s="54">
        <f>IFERROR(('MA Výkon'!L21*(Objednávka!J$41+2*Objednávka!J$61+3*Objednávka!J$81)/(Objednávka!J$4+2*Objednávka!J$5+3*Objednávka!J$6)),0)</f>
        <v>0</v>
      </c>
      <c r="M21" s="54">
        <f>IFERROR(('MA Výkon'!M21*(Objednávka!K$41+2*Objednávka!K$61+3*Objednávka!K$81)/(Objednávka!K$4+2*Objednávka!K$5+3*Objednávka!K$6)),0)</f>
        <v>0</v>
      </c>
      <c r="N21" s="54">
        <f>IFERROR(('MA Výkon'!N21*(Objednávka!L$41+2*Objednávka!L$61+3*Objednávka!L$81)/(Objednávka!L$4+2*Objednávka!L$5+3*Objednávka!L$6)),0)</f>
        <v>0</v>
      </c>
      <c r="O21" s="53">
        <f t="shared" si="0"/>
        <v>0</v>
      </c>
      <c r="P21" s="128">
        <f t="shared" si="1"/>
        <v>0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IFERROR(('MA Výkon'!E22*(Objednávka!C$41+2*Objednávka!C$61+3*Objednávka!C$81)/(Objednávka!C$4+2*Objednávka!C$5+3*Objednávka!C$6)),0)</f>
        <v>0</v>
      </c>
      <c r="F22" s="54">
        <f>IFERROR(('MA Výkon'!F22*(Objednávka!D$41+2*Objednávka!D$61+3*Objednávka!D$81)/(Objednávka!D$4+2*Objednávka!D$5+3*Objednávka!D$6)),0)</f>
        <v>0</v>
      </c>
      <c r="G22" s="54">
        <f>IFERROR(('MA Výkon'!G22*(Objednávka!E$41+2*Objednávka!E$61+3*Objednávka!E$81)/(Objednávka!E$4+2*Objednávka!E$5+3*Objednávka!E$6)),0)</f>
        <v>0</v>
      </c>
      <c r="H22" s="54">
        <f>IFERROR(('MA Výkon'!H22*(Objednávka!F$41+2*Objednávka!F$61+3*Objednávka!F$81)/(Objednávka!F$4+2*Objednávka!F$5+3*Objednávka!F$6)),0)</f>
        <v>0</v>
      </c>
      <c r="I22" s="54">
        <f>IFERROR(('MA Výkon'!I22*(Objednávka!G$41+2*Objednávka!G$61+3*Objednávka!G$81)/(Objednávka!G$4+2*Objednávka!G$5+3*Objednávka!G$6)),0)</f>
        <v>0</v>
      </c>
      <c r="J22" s="54">
        <f>IFERROR(('MA Výkon'!J22*(Objednávka!H$41+2*Objednávka!H$61+3*Objednávka!H$81)/(Objednávka!H$4+2*Objednávka!H$5+3*Objednávka!H$6)),0)</f>
        <v>0</v>
      </c>
      <c r="K22" s="54">
        <f>IFERROR(('MA Výkon'!K22*(Objednávka!I$41+2*Objednávka!I$61+3*Objednávka!I$81)/(Objednávka!I$4+2*Objednávka!I$5+3*Objednávka!I$6)),0)</f>
        <v>0</v>
      </c>
      <c r="L22" s="54">
        <f>IFERROR(('MA Výkon'!L22*(Objednávka!J$41+2*Objednávka!J$61+3*Objednávka!J$81)/(Objednávka!J$4+2*Objednávka!J$5+3*Objednávka!J$6)),0)</f>
        <v>0</v>
      </c>
      <c r="M22" s="54">
        <f>IFERROR(('MA Výkon'!M22*(Objednávka!K$41+2*Objednávka!K$61+3*Objednávka!K$81)/(Objednávka!K$4+2*Objednávka!K$5+3*Objednávka!K$6)),0)</f>
        <v>0</v>
      </c>
      <c r="N22" s="54">
        <f>IFERROR(('MA Výkon'!N22*(Objednávka!L$41+2*Objednávka!L$61+3*Objednávka!L$81)/(Objednávka!L$4+2*Objednávka!L$5+3*Objednávka!L$6)),0)</f>
        <v>0</v>
      </c>
      <c r="O22" s="53">
        <f t="shared" si="0"/>
        <v>0</v>
      </c>
      <c r="P22" s="128">
        <f t="shared" si="1"/>
        <v>0</v>
      </c>
    </row>
    <row r="23" spans="1:19" x14ac:dyDescent="0.25">
      <c r="A23" s="6">
        <v>14</v>
      </c>
      <c r="B23" s="7" t="s">
        <v>13</v>
      </c>
      <c r="C23" s="7"/>
      <c r="D23" s="8"/>
      <c r="E23" s="54">
        <f>IFERROR(('MA Výkon'!E23*(Objednávka!C$41+2*Objednávka!C$61+3*Objednávka!C$81)/(Objednávka!C$4+2*Objednávka!C$5+3*Objednávka!C$6)),0)</f>
        <v>0</v>
      </c>
      <c r="F23" s="54">
        <f>IFERROR(('MA Výkon'!F23*(Objednávka!D$41+2*Objednávka!D$61+3*Objednávka!D$81)/(Objednávka!D$4+2*Objednávka!D$5+3*Objednávka!D$6)),0)</f>
        <v>0</v>
      </c>
      <c r="G23" s="54">
        <f>IFERROR(('MA Výkon'!G23*(Objednávka!E$41+2*Objednávka!E$61+3*Objednávka!E$81)/(Objednávka!E$4+2*Objednávka!E$5+3*Objednávka!E$6)),0)</f>
        <v>0</v>
      </c>
      <c r="H23" s="54">
        <f>IFERROR(('MA Výkon'!H23*(Objednávka!F$41+2*Objednávka!F$61+3*Objednávka!F$81)/(Objednávka!F$4+2*Objednávka!F$5+3*Objednávka!F$6)),0)</f>
        <v>0</v>
      </c>
      <c r="I23" s="54">
        <f>IFERROR(('MA Výkon'!I23*(Objednávka!G$41+2*Objednávka!G$61+3*Objednávka!G$81)/(Objednávka!G$4+2*Objednávka!G$5+3*Objednávka!G$6)),0)</f>
        <v>0</v>
      </c>
      <c r="J23" s="54">
        <f>IFERROR(('MA Výkon'!J23*(Objednávka!H$41+2*Objednávka!H$61+3*Objednávka!H$81)/(Objednávka!H$4+2*Objednávka!H$5+3*Objednávka!H$6)),0)</f>
        <v>0</v>
      </c>
      <c r="K23" s="54">
        <f>IFERROR(('MA Výkon'!K23*(Objednávka!I$41+2*Objednávka!I$61+3*Objednávka!I$81)/(Objednávka!I$4+2*Objednávka!I$5+3*Objednávka!I$6)),0)</f>
        <v>0</v>
      </c>
      <c r="L23" s="54">
        <f>IFERROR(('MA Výkon'!L23*(Objednávka!J$41+2*Objednávka!J$61+3*Objednávka!J$81)/(Objednávka!J$4+2*Objednávka!J$5+3*Objednávka!J$6)),0)</f>
        <v>0</v>
      </c>
      <c r="M23" s="54">
        <f>IFERROR(('MA Výkon'!M23*(Objednávka!K$41+2*Objednávka!K$61+3*Objednávka!K$81)/(Objednávka!K$4+2*Objednávka!K$5+3*Objednávka!K$6)),0)</f>
        <v>0</v>
      </c>
      <c r="N23" s="54">
        <f>IFERROR(('MA Výkon'!N23*(Objednávka!L$41+2*Objednávka!L$61+3*Objednávka!L$81)/(Objednávka!L$4+2*Objednávka!L$5+3*Objednávka!L$6)),0)</f>
        <v>0</v>
      </c>
      <c r="O23" s="53">
        <f t="shared" si="0"/>
        <v>0</v>
      </c>
      <c r="P23" s="128">
        <f t="shared" si="1"/>
        <v>0</v>
      </c>
    </row>
    <row r="24" spans="1:19" x14ac:dyDescent="0.25">
      <c r="A24" s="6">
        <v>15</v>
      </c>
      <c r="B24" s="7" t="s">
        <v>14</v>
      </c>
      <c r="C24" s="7"/>
      <c r="D24" s="8"/>
      <c r="E24" s="54">
        <f>IFERROR(('MA Výkon'!E24*(Objednávka!C$41+2*Objednávka!C$61+3*Objednávka!C$81)/(Objednávka!C$4+2*Objednávka!C$5+3*Objednávka!C$6)),0)</f>
        <v>0</v>
      </c>
      <c r="F24" s="54">
        <f>IFERROR(('MA Výkon'!F24*(Objednávka!D$41+2*Objednávka!D$61+3*Objednávka!D$81)/(Objednávka!D$4+2*Objednávka!D$5+3*Objednávka!D$6)),0)</f>
        <v>0</v>
      </c>
      <c r="G24" s="54">
        <f>IFERROR(('MA Výkon'!G24*(Objednávka!E$41+2*Objednávka!E$61+3*Objednávka!E$81)/(Objednávka!E$4+2*Objednávka!E$5+3*Objednávka!E$6)),0)</f>
        <v>0</v>
      </c>
      <c r="H24" s="54">
        <f>IFERROR(('MA Výkon'!H24*(Objednávka!F$41+2*Objednávka!F$61+3*Objednávka!F$81)/(Objednávka!F$4+2*Objednávka!F$5+3*Objednávka!F$6)),0)</f>
        <v>0</v>
      </c>
      <c r="I24" s="54">
        <f>IFERROR(('MA Výkon'!I24*(Objednávka!G$41+2*Objednávka!G$61+3*Objednávka!G$81)/(Objednávka!G$4+2*Objednávka!G$5+3*Objednávka!G$6)),0)</f>
        <v>0</v>
      </c>
      <c r="J24" s="54">
        <f>IFERROR(('MA Výkon'!J24*(Objednávka!H$41+2*Objednávka!H$61+3*Objednávka!H$81)/(Objednávka!H$4+2*Objednávka!H$5+3*Objednávka!H$6)),0)</f>
        <v>0</v>
      </c>
      <c r="K24" s="54">
        <f>IFERROR(('MA Výkon'!K24*(Objednávka!I$41+2*Objednávka!I$61+3*Objednávka!I$81)/(Objednávka!I$4+2*Objednávka!I$5+3*Objednávka!I$6)),0)</f>
        <v>0</v>
      </c>
      <c r="L24" s="54">
        <f>IFERROR(('MA Výkon'!L24*(Objednávka!J$41+2*Objednávka!J$61+3*Objednávka!J$81)/(Objednávka!J$4+2*Objednávka!J$5+3*Objednávka!J$6)),0)</f>
        <v>0</v>
      </c>
      <c r="M24" s="54">
        <f>IFERROR(('MA Výkon'!M24*(Objednávka!K$41+2*Objednávka!K$61+3*Objednávka!K$81)/(Objednávka!K$4+2*Objednávka!K$5+3*Objednávka!K$6)),0)</f>
        <v>0</v>
      </c>
      <c r="N24" s="54">
        <f>IFERROR(('MA Výkon'!N24*(Objednávka!L$41+2*Objednávka!L$61+3*Objednávka!L$81)/(Objednávka!L$4+2*Objednávka!L$5+3*Objednávka!L$6)),0)</f>
        <v>0</v>
      </c>
      <c r="O24" s="53">
        <f t="shared" si="0"/>
        <v>0</v>
      </c>
      <c r="P24" s="128">
        <f t="shared" si="1"/>
        <v>0</v>
      </c>
    </row>
    <row r="25" spans="1:19" x14ac:dyDescent="0.25">
      <c r="A25" s="32">
        <v>22</v>
      </c>
      <c r="B25" s="33" t="s">
        <v>32</v>
      </c>
      <c r="C25" s="7"/>
      <c r="D25" s="8"/>
      <c r="E25" s="54">
        <f>IFERROR(('MA Výkon'!E25*(Objednávka!C$41+2*Objednávka!C$61+3*Objednávka!C$81)/(Objednávka!C$4+2*Objednávka!C$5+3*Objednávka!C$6)),0)</f>
        <v>0</v>
      </c>
      <c r="F25" s="54">
        <f>IFERROR(('MA Výkon'!F25*(Objednávka!D$41+2*Objednávka!D$61+3*Objednávka!D$81)/(Objednávka!D$4+2*Objednávka!D$5+3*Objednávka!D$6)),0)</f>
        <v>0</v>
      </c>
      <c r="G25" s="54">
        <f>IFERROR(('MA Výkon'!G25*(Objednávka!E$41+2*Objednávka!E$61+3*Objednávka!E$81)/(Objednávka!E$4+2*Objednávka!E$5+3*Objednávka!E$6)),0)</f>
        <v>0</v>
      </c>
      <c r="H25" s="54">
        <f>IFERROR(('MA Výkon'!H25*(Objednávka!F$41+2*Objednávka!F$61+3*Objednávka!F$81)/(Objednávka!F$4+2*Objednávka!F$5+3*Objednávka!F$6)),0)</f>
        <v>0</v>
      </c>
      <c r="I25" s="54">
        <f>IFERROR(('MA Výkon'!I25*(Objednávka!G$41+2*Objednávka!G$61+3*Objednávka!G$81)/(Objednávka!G$4+2*Objednávka!G$5+3*Objednávka!G$6)),0)</f>
        <v>0</v>
      </c>
      <c r="J25" s="54">
        <f>IFERROR(('MA Výkon'!J25*(Objednávka!H$41+2*Objednávka!H$61+3*Objednávka!H$81)/(Objednávka!H$4+2*Objednávka!H$5+3*Objednávka!H$6)),0)</f>
        <v>0</v>
      </c>
      <c r="K25" s="54">
        <f>IFERROR(('MA Výkon'!K25*(Objednávka!I$41+2*Objednávka!I$61+3*Objednávka!I$81)/(Objednávka!I$4+2*Objednávka!I$5+3*Objednávka!I$6)),0)</f>
        <v>0</v>
      </c>
      <c r="L25" s="54">
        <f>IFERROR(('MA Výkon'!L25*(Objednávka!J$41+2*Objednávka!J$61+3*Objednávka!J$81)/(Objednávka!J$4+2*Objednávka!J$5+3*Objednávka!J$6)),0)</f>
        <v>0</v>
      </c>
      <c r="M25" s="54">
        <f>IFERROR(('MA Výkon'!M25*(Objednávka!K$41+2*Objednávka!K$61+3*Objednávka!K$81)/(Objednávka!K$4+2*Objednávka!K$5+3*Objednávka!K$6)),0)</f>
        <v>0</v>
      </c>
      <c r="N25" s="54">
        <f>IFERROR(('MA Výkon'!N25*(Objednávka!L$41+2*Objednávka!L$61+3*Objednávka!L$81)/(Objednávka!L$4+2*Objednávka!L$5+3*Objednávka!L$6)),0)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82</v>
      </c>
      <c r="C26" s="10"/>
      <c r="D26" s="179" t="s">
        <v>168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x14ac:dyDescent="0.25">
      <c r="A27" s="32">
        <v>26</v>
      </c>
      <c r="B27" s="33" t="s">
        <v>30</v>
      </c>
      <c r="C27" s="33"/>
      <c r="D27" s="178" t="s">
        <v>167</v>
      </c>
      <c r="E27" s="117">
        <f>Objednávka!C22/1000</f>
        <v>0</v>
      </c>
      <c r="F27" s="117">
        <f>Objednávka!D22/1000</f>
        <v>0</v>
      </c>
      <c r="G27" s="117">
        <f>Objednávka!E22/1000</f>
        <v>0</v>
      </c>
      <c r="H27" s="117">
        <f>Objednávka!F22/1000</f>
        <v>0</v>
      </c>
      <c r="I27" s="117">
        <f>Objednávka!G22/1000</f>
        <v>0</v>
      </c>
      <c r="J27" s="117">
        <f>Objednávka!H22/1000</f>
        <v>0</v>
      </c>
      <c r="K27" s="117">
        <f>Objednávka!I22/1000</f>
        <v>0</v>
      </c>
      <c r="L27" s="117">
        <f>Objednávka!J22/1000</f>
        <v>0</v>
      </c>
      <c r="M27" s="117">
        <f>Objednávka!K22/1000</f>
        <v>0</v>
      </c>
      <c r="N27" s="117">
        <f>Objednávka!L22/1000</f>
        <v>0</v>
      </c>
      <c r="O27" s="124">
        <f t="shared" ref="O27" si="3">SUM(E27:N27)</f>
        <v>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80</v>
      </c>
      <c r="C28" s="10"/>
      <c r="D28" s="179" t="s">
        <v>161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IFERROR(O26/O27,0)</f>
        <v>0</v>
      </c>
      <c r="P28" s="284" t="s">
        <v>18</v>
      </c>
      <c r="S28"/>
    </row>
    <row r="30" spans="1:19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wWwoDxxfgZIbIExOQ0fFyeKGYobnhAhUte3wCqR2Tlx7hEUwuRqmpOjRRF9AEc89X1XBklf0F0xc97mGPzgh0A==" saltValue="JvEiXfEpiLnM5oBuij7s7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tabColor theme="4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O27" sqref="O27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x14ac:dyDescent="0.25">
      <c r="A1" s="55" t="s">
        <v>133</v>
      </c>
      <c r="B1" s="56"/>
      <c r="C1" s="56"/>
      <c r="D1" s="57"/>
      <c r="E1" s="274" t="s">
        <v>50</v>
      </c>
      <c r="F1" s="275"/>
      <c r="G1" s="275"/>
      <c r="H1" s="275"/>
      <c r="I1" s="275"/>
      <c r="J1" s="275"/>
      <c r="K1" s="275"/>
      <c r="L1" s="275"/>
      <c r="M1" s="275"/>
      <c r="N1" s="275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269</v>
      </c>
      <c r="E3" s="112">
        <f>'MA Vozidlo'!E3*Objednávka!C$90</f>
        <v>0</v>
      </c>
      <c r="F3" s="112">
        <f>'MA Vozidlo'!F3*Objednávka!D$90</f>
        <v>0</v>
      </c>
      <c r="G3" s="112">
        <f>'MA Vozidlo'!G3*Objednávka!E$90</f>
        <v>0</v>
      </c>
      <c r="H3" s="112">
        <f>'MA Vozidlo'!H3*Objednávka!F$90</f>
        <v>0</v>
      </c>
      <c r="I3" s="112">
        <f>'MA Vozidlo'!I3*Objednávka!G$90</f>
        <v>0</v>
      </c>
      <c r="J3" s="112">
        <f>'MA Vozidlo'!J3*Objednávka!H$90</f>
        <v>0</v>
      </c>
      <c r="K3" s="112">
        <f>'MA Vozidlo'!K3*Objednávka!I$90</f>
        <v>0</v>
      </c>
      <c r="L3" s="112">
        <f>'MA Vozidlo'!L3*Objednávka!J$90</f>
        <v>0</v>
      </c>
      <c r="M3" s="112">
        <f>'MA Vozidlo'!M3*Objednávka!K$90</f>
        <v>0</v>
      </c>
      <c r="N3" s="112">
        <f>'MA Vozidlo'!N3*Objednávka!L$90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25">
      <c r="A4" s="6"/>
      <c r="B4" s="7"/>
      <c r="C4" s="141">
        <v>1.2</v>
      </c>
      <c r="D4" s="29" t="s">
        <v>19</v>
      </c>
      <c r="E4" s="54">
        <f>'MA Vozidlo'!E4*Objednávka!C$90</f>
        <v>0</v>
      </c>
      <c r="F4" s="54">
        <f>'MA Vozidlo'!F4*Objednávka!D$90</f>
        <v>0</v>
      </c>
      <c r="G4" s="54">
        <f>'MA Vozidlo'!G4*Objednávka!E$90</f>
        <v>0</v>
      </c>
      <c r="H4" s="54">
        <f>'MA Vozidlo'!H4*Objednávka!F$90</f>
        <v>0</v>
      </c>
      <c r="I4" s="54">
        <f>'MA Vozidlo'!I4*Objednávka!G$90</f>
        <v>0</v>
      </c>
      <c r="J4" s="54">
        <f>'MA Vozidlo'!J4*Objednávka!H$90</f>
        <v>0</v>
      </c>
      <c r="K4" s="54">
        <f>'MA Vozidlo'!K4*Objednávka!I$90</f>
        <v>0</v>
      </c>
      <c r="L4" s="54">
        <f>'MA Vozidlo'!L4*Objednávka!J$90</f>
        <v>0</v>
      </c>
      <c r="M4" s="54">
        <f>'MA Vozidlo'!M4*Objednávka!K$90</f>
        <v>0</v>
      </c>
      <c r="N4" s="54">
        <f>'MA Vozidlo'!N4*Objednávka!L$90</f>
        <v>0</v>
      </c>
      <c r="O4" s="53">
        <f t="shared" si="0"/>
        <v>0</v>
      </c>
      <c r="P4" s="128">
        <f t="shared" si="1"/>
        <v>0</v>
      </c>
    </row>
    <row r="5" spans="1:16" x14ac:dyDescent="0.25">
      <c r="A5" s="6">
        <v>2</v>
      </c>
      <c r="B5" s="7" t="s">
        <v>1</v>
      </c>
      <c r="C5" s="141"/>
      <c r="D5" s="29"/>
      <c r="E5" s="54">
        <f>'MA Vozidlo'!E5*Objednávka!C$90</f>
        <v>0</v>
      </c>
      <c r="F5" s="54">
        <f>'MA Vozidlo'!F5*Objednávka!D$90</f>
        <v>0</v>
      </c>
      <c r="G5" s="54">
        <f>'MA Vozidlo'!G5*Objednávka!E$90</f>
        <v>0</v>
      </c>
      <c r="H5" s="54">
        <f>'MA Vozidlo'!H5*Objednávka!F$90</f>
        <v>0</v>
      </c>
      <c r="I5" s="54">
        <f>'MA Vozidlo'!I5*Objednávka!G$90</f>
        <v>0</v>
      </c>
      <c r="J5" s="54">
        <f>'MA Vozidlo'!J5*Objednávka!H$90</f>
        <v>0</v>
      </c>
      <c r="K5" s="54">
        <f>'MA Vozidlo'!K5*Objednávka!I$90</f>
        <v>0</v>
      </c>
      <c r="L5" s="54">
        <f>'MA Vozidlo'!L5*Objednávka!J$90</f>
        <v>0</v>
      </c>
      <c r="M5" s="54">
        <f>'MA Vozidlo'!M5*Objednávka!K$90</f>
        <v>0</v>
      </c>
      <c r="N5" s="54">
        <f>'MA Vozidlo'!N5*Objednávka!L$90</f>
        <v>0</v>
      </c>
      <c r="O5" s="53">
        <f t="shared" si="0"/>
        <v>0</v>
      </c>
      <c r="P5" s="128">
        <f t="shared" si="1"/>
        <v>0</v>
      </c>
    </row>
    <row r="6" spans="1:16" x14ac:dyDescent="0.25">
      <c r="A6" s="6">
        <v>3</v>
      </c>
      <c r="B6" s="7" t="s">
        <v>2</v>
      </c>
      <c r="C6" s="141"/>
      <c r="D6" s="29"/>
      <c r="E6" s="54">
        <f>'MA Vozidlo'!E6*Objednávka!C$90</f>
        <v>0</v>
      </c>
      <c r="F6" s="54">
        <f>'MA Vozidlo'!F6*Objednávka!D$90</f>
        <v>0</v>
      </c>
      <c r="G6" s="54">
        <f>'MA Vozidlo'!G6*Objednávka!E$90</f>
        <v>0</v>
      </c>
      <c r="H6" s="54">
        <f>'MA Vozidlo'!H6*Objednávka!F$90</f>
        <v>0</v>
      </c>
      <c r="I6" s="54">
        <f>'MA Vozidlo'!I6*Objednávka!G$90</f>
        <v>0</v>
      </c>
      <c r="J6" s="54">
        <f>'MA Vozidlo'!J6*Objednávka!H$90</f>
        <v>0</v>
      </c>
      <c r="K6" s="54">
        <f>'MA Vozidlo'!K6*Objednávka!I$90</f>
        <v>0</v>
      </c>
      <c r="L6" s="54">
        <f>'MA Vozidlo'!L6*Objednávka!J$90</f>
        <v>0</v>
      </c>
      <c r="M6" s="54">
        <f>'MA Vozidlo'!M6*Objednávka!K$90</f>
        <v>0</v>
      </c>
      <c r="N6" s="54">
        <f>'MA Vozidlo'!N6*Objednávka!L$90</f>
        <v>0</v>
      </c>
      <c r="O6" s="53">
        <f t="shared" si="0"/>
        <v>0</v>
      </c>
      <c r="P6" s="128">
        <f t="shared" si="1"/>
        <v>0</v>
      </c>
    </row>
    <row r="7" spans="1:16" x14ac:dyDescent="0.25">
      <c r="A7" s="6">
        <v>4</v>
      </c>
      <c r="B7" s="7" t="s">
        <v>3</v>
      </c>
      <c r="C7" s="141"/>
      <c r="D7" s="29"/>
      <c r="E7" s="54">
        <f>'MA Vozidlo'!E7*Objednávka!C$90</f>
        <v>0</v>
      </c>
      <c r="F7" s="54">
        <f>'MA Vozidlo'!F7*Objednávka!D$90</f>
        <v>0</v>
      </c>
      <c r="G7" s="54">
        <f>'MA Vozidlo'!G7*Objednávka!E$90</f>
        <v>0</v>
      </c>
      <c r="H7" s="54">
        <f>'MA Vozidlo'!H7*Objednávka!F$90</f>
        <v>0</v>
      </c>
      <c r="I7" s="54">
        <f>'MA Vozidlo'!I7*Objednávka!G$90</f>
        <v>0</v>
      </c>
      <c r="J7" s="54">
        <f>'MA Vozidlo'!J7*Objednávka!H$90</f>
        <v>0</v>
      </c>
      <c r="K7" s="54">
        <f>'MA Vozidlo'!K7*Objednávka!I$90</f>
        <v>0</v>
      </c>
      <c r="L7" s="54">
        <f>'MA Vozidlo'!L7*Objednávka!J$90</f>
        <v>0</v>
      </c>
      <c r="M7" s="54">
        <f>'MA Vozidlo'!M7*Objednávka!K$90</f>
        <v>0</v>
      </c>
      <c r="N7" s="54">
        <f>'MA Vozidlo'!N7*Objednávka!L$90</f>
        <v>0</v>
      </c>
      <c r="O7" s="53">
        <f t="shared" si="0"/>
        <v>0</v>
      </c>
      <c r="P7" s="128">
        <f t="shared" si="1"/>
        <v>0</v>
      </c>
    </row>
    <row r="8" spans="1:16" x14ac:dyDescent="0.25">
      <c r="A8" s="6">
        <v>5</v>
      </c>
      <c r="B8" s="7" t="s">
        <v>4</v>
      </c>
      <c r="C8" s="141">
        <v>5.0999999999999996</v>
      </c>
      <c r="D8" s="30" t="s">
        <v>270</v>
      </c>
      <c r="E8" s="136">
        <f>'MA Vozidlo'!E8</f>
        <v>0</v>
      </c>
      <c r="F8" s="136">
        <f>'MA Vozidlo'!F8</f>
        <v>0</v>
      </c>
      <c r="G8" s="136">
        <f>'MA Vozidlo'!G8</f>
        <v>0</v>
      </c>
      <c r="H8" s="136">
        <f>'MA Vozidlo'!H8</f>
        <v>0</v>
      </c>
      <c r="I8" s="136">
        <f>'MA Vozidlo'!I8</f>
        <v>0</v>
      </c>
      <c r="J8" s="136">
        <f>'MA Vozidlo'!J8</f>
        <v>0</v>
      </c>
      <c r="K8" s="136">
        <f>'MA Vozidlo'!K8</f>
        <v>0</v>
      </c>
      <c r="L8" s="136">
        <f>'MA Vozidlo'!L8</f>
        <v>0</v>
      </c>
      <c r="M8" s="136">
        <f>'MA Vozidlo'!M8</f>
        <v>0</v>
      </c>
      <c r="N8" s="136">
        <f>'MA Vozidlo'!N8</f>
        <v>0</v>
      </c>
      <c r="O8" s="53">
        <f t="shared" si="0"/>
        <v>0</v>
      </c>
      <c r="P8" s="128">
        <f t="shared" si="1"/>
        <v>0</v>
      </c>
    </row>
    <row r="9" spans="1:16" x14ac:dyDescent="0.25">
      <c r="A9" s="6"/>
      <c r="B9" s="7"/>
      <c r="C9" s="141">
        <v>5.2</v>
      </c>
      <c r="D9" s="30" t="s">
        <v>221</v>
      </c>
      <c r="E9" s="54">
        <f>'MA Vozidlo'!E9*Objednávka!C$90</f>
        <v>0</v>
      </c>
      <c r="F9" s="54">
        <f>'MA Vozidlo'!F9*Objednávka!D$90</f>
        <v>0</v>
      </c>
      <c r="G9" s="54">
        <f>'MA Vozidlo'!G9*Objednávka!E$90</f>
        <v>0</v>
      </c>
      <c r="H9" s="54">
        <f>'MA Vozidlo'!H9*Objednávka!F$90</f>
        <v>0</v>
      </c>
      <c r="I9" s="54">
        <f>'MA Vozidlo'!I9*Objednávka!G$90</f>
        <v>0</v>
      </c>
      <c r="J9" s="54">
        <f>'MA Vozidlo'!J9*Objednávka!H$90</f>
        <v>0</v>
      </c>
      <c r="K9" s="54">
        <f>'MA Vozidlo'!K9*Objednávka!I$90</f>
        <v>0</v>
      </c>
      <c r="L9" s="54">
        <f>'MA Vozidlo'!L9*Objednávka!J$90</f>
        <v>0</v>
      </c>
      <c r="M9" s="54">
        <f>'MA Vozidlo'!M9*Objednávka!K$90</f>
        <v>0</v>
      </c>
      <c r="N9" s="54">
        <f>'MA Vozidlo'!N9*Objednávka!L$90</f>
        <v>0</v>
      </c>
      <c r="O9" s="53">
        <f t="shared" si="0"/>
        <v>0</v>
      </c>
      <c r="P9" s="128">
        <f t="shared" si="1"/>
        <v>0</v>
      </c>
    </row>
    <row r="10" spans="1:16" x14ac:dyDescent="0.25">
      <c r="A10" s="6">
        <v>6</v>
      </c>
      <c r="B10" s="7" t="s">
        <v>5</v>
      </c>
      <c r="C10" s="141"/>
      <c r="D10" s="29"/>
      <c r="E10" s="136">
        <f>'MA Vozidlo'!E10</f>
        <v>0</v>
      </c>
      <c r="F10" s="136">
        <f>'MA Vozidlo'!F10</f>
        <v>0</v>
      </c>
      <c r="G10" s="136">
        <f>'MA Vozidlo'!G10</f>
        <v>0</v>
      </c>
      <c r="H10" s="136">
        <f>'MA Vozidlo'!H10</f>
        <v>0</v>
      </c>
      <c r="I10" s="136">
        <f>'MA Vozidlo'!I10</f>
        <v>0</v>
      </c>
      <c r="J10" s="136">
        <f>'MA Vozidlo'!J10</f>
        <v>0</v>
      </c>
      <c r="K10" s="136">
        <f>'MA Vozidlo'!K10</f>
        <v>0</v>
      </c>
      <c r="L10" s="136">
        <f>'MA Vozidlo'!L10</f>
        <v>0</v>
      </c>
      <c r="M10" s="136">
        <f>'MA Vozidlo'!M10</f>
        <v>0</v>
      </c>
      <c r="N10" s="136">
        <f>'MA Vozidlo'!N10</f>
        <v>0</v>
      </c>
      <c r="O10" s="53">
        <f t="shared" si="0"/>
        <v>0</v>
      </c>
      <c r="P10" s="128">
        <f t="shared" si="1"/>
        <v>0</v>
      </c>
    </row>
    <row r="11" spans="1:16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'MA Vozidlo'!E11*Objednávka!C$90</f>
        <v>0</v>
      </c>
      <c r="F11" s="54">
        <f>'MA Vozidlo'!F11*Objednávka!D$90</f>
        <v>0</v>
      </c>
      <c r="G11" s="54">
        <f>'MA Vozidlo'!G11*Objednávka!E$90</f>
        <v>0</v>
      </c>
      <c r="H11" s="54">
        <f>'MA Vozidlo'!H11*Objednávka!F$90</f>
        <v>0</v>
      </c>
      <c r="I11" s="54">
        <f>'MA Vozidlo'!I11*Objednávka!G$90</f>
        <v>0</v>
      </c>
      <c r="J11" s="54">
        <f>'MA Vozidlo'!J11*Objednávka!H$90</f>
        <v>0</v>
      </c>
      <c r="K11" s="54">
        <f>'MA Vozidlo'!K11*Objednávka!I$90</f>
        <v>0</v>
      </c>
      <c r="L11" s="54">
        <f>'MA Vozidlo'!L11*Objednávka!J$90</f>
        <v>0</v>
      </c>
      <c r="M11" s="54">
        <f>'MA Vozidlo'!M11*Objednávka!K$90</f>
        <v>0</v>
      </c>
      <c r="N11" s="54">
        <f>'MA Vozidlo'!N11*Objednávka!L$90</f>
        <v>0</v>
      </c>
      <c r="O11" s="53">
        <f t="shared" si="0"/>
        <v>0</v>
      </c>
      <c r="P11" s="128">
        <f t="shared" si="1"/>
        <v>0</v>
      </c>
    </row>
    <row r="12" spans="1:16" x14ac:dyDescent="0.25">
      <c r="A12" s="6"/>
      <c r="B12" s="7"/>
      <c r="C12" s="141" t="s">
        <v>212</v>
      </c>
      <c r="D12" s="29" t="s">
        <v>213</v>
      </c>
      <c r="E12" s="54">
        <f>'MA Vozidlo'!E12*Objednávka!C$90</f>
        <v>0</v>
      </c>
      <c r="F12" s="54">
        <f>'MA Vozidlo'!F12*Objednávka!D$90</f>
        <v>0</v>
      </c>
      <c r="G12" s="54">
        <f>'MA Vozidlo'!G12*Objednávka!E$90</f>
        <v>0</v>
      </c>
      <c r="H12" s="54">
        <f>'MA Vozidlo'!H12*Objednávka!F$90</f>
        <v>0</v>
      </c>
      <c r="I12" s="54">
        <f>'MA Vozidlo'!I12*Objednávka!G$90</f>
        <v>0</v>
      </c>
      <c r="J12" s="54">
        <f>'MA Vozidlo'!J12*Objednávka!H$90</f>
        <v>0</v>
      </c>
      <c r="K12" s="54">
        <f>'MA Vozidlo'!K12*Objednávka!I$90</f>
        <v>0</v>
      </c>
      <c r="L12" s="54">
        <f>'MA Vozidlo'!L12*Objednávka!J$90</f>
        <v>0</v>
      </c>
      <c r="M12" s="54">
        <f>'MA Vozidlo'!M12*Objednávka!K$90</f>
        <v>0</v>
      </c>
      <c r="N12" s="54">
        <f>'MA Vozidlo'!N12*Objednávka!L$90</f>
        <v>0</v>
      </c>
      <c r="O12" s="53">
        <f t="shared" si="0"/>
        <v>0</v>
      </c>
      <c r="P12" s="128">
        <f t="shared" si="1"/>
        <v>0</v>
      </c>
    </row>
    <row r="13" spans="1:16" x14ac:dyDescent="0.25">
      <c r="A13" s="6"/>
      <c r="B13" s="7"/>
      <c r="C13" s="141" t="s">
        <v>214</v>
      </c>
      <c r="D13" s="29" t="s">
        <v>21</v>
      </c>
      <c r="E13" s="54">
        <f>'MA Vozidlo'!E13*Objednávka!C$90</f>
        <v>0</v>
      </c>
      <c r="F13" s="54">
        <f>'MA Vozidlo'!F13*Objednávka!D$90</f>
        <v>0</v>
      </c>
      <c r="G13" s="54">
        <f>'MA Vozidlo'!G13*Objednávka!E$90</f>
        <v>0</v>
      </c>
      <c r="H13" s="54">
        <f>'MA Vozidlo'!H13*Objednávka!F$90</f>
        <v>0</v>
      </c>
      <c r="I13" s="54">
        <f>'MA Vozidlo'!I13*Objednávka!G$90</f>
        <v>0</v>
      </c>
      <c r="J13" s="54">
        <f>'MA Vozidlo'!J13*Objednávka!H$90</f>
        <v>0</v>
      </c>
      <c r="K13" s="54">
        <f>'MA Vozidlo'!K13*Objednávka!I$90</f>
        <v>0</v>
      </c>
      <c r="L13" s="54">
        <f>'MA Vozidlo'!L13*Objednávka!J$90</f>
        <v>0</v>
      </c>
      <c r="M13" s="54">
        <f>'MA Vozidlo'!M13*Objednávka!K$90</f>
        <v>0</v>
      </c>
      <c r="N13" s="54">
        <f>'MA Vozidlo'!N13*Objednávka!L$90</f>
        <v>0</v>
      </c>
      <c r="O13" s="53">
        <f t="shared" si="0"/>
        <v>0</v>
      </c>
      <c r="P13" s="128">
        <f t="shared" si="1"/>
        <v>0</v>
      </c>
    </row>
    <row r="14" spans="1:16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'MA Vozidlo'!E14*Objednávka!C$90</f>
        <v>0</v>
      </c>
      <c r="F14" s="54">
        <f>'MA Vozidlo'!F14*Objednávka!D$90</f>
        <v>0</v>
      </c>
      <c r="G14" s="54">
        <f>'MA Vozidlo'!G14*Objednávka!E$90</f>
        <v>0</v>
      </c>
      <c r="H14" s="54">
        <f>'MA Vozidlo'!H14*Objednávka!F$90</f>
        <v>0</v>
      </c>
      <c r="I14" s="54">
        <f>'MA Vozidlo'!I14*Objednávka!G$90</f>
        <v>0</v>
      </c>
      <c r="J14" s="54">
        <f>'MA Vozidlo'!J14*Objednávka!H$90</f>
        <v>0</v>
      </c>
      <c r="K14" s="54">
        <f>'MA Vozidlo'!K14*Objednávka!I$90</f>
        <v>0</v>
      </c>
      <c r="L14" s="54">
        <f>'MA Vozidlo'!L14*Objednávka!J$90</f>
        <v>0</v>
      </c>
      <c r="M14" s="54">
        <f>'MA Vozidlo'!M14*Objednávka!K$90</f>
        <v>0</v>
      </c>
      <c r="N14" s="54">
        <f>'MA Vozidlo'!N14*Objednávka!L$90</f>
        <v>0</v>
      </c>
      <c r="O14" s="53">
        <f t="shared" si="0"/>
        <v>0</v>
      </c>
      <c r="P14" s="128">
        <f t="shared" si="1"/>
        <v>0</v>
      </c>
    </row>
    <row r="15" spans="1:16" x14ac:dyDescent="0.25">
      <c r="A15" s="6"/>
      <c r="B15" s="7"/>
      <c r="C15" s="141" t="s">
        <v>215</v>
      </c>
      <c r="D15" s="29" t="s">
        <v>213</v>
      </c>
      <c r="E15" s="54">
        <f>'MA Vozidlo'!E15*Objednávka!C$90</f>
        <v>0</v>
      </c>
      <c r="F15" s="54">
        <f>'MA Vozidlo'!F15*Objednávka!D$90</f>
        <v>0</v>
      </c>
      <c r="G15" s="54">
        <f>'MA Vozidlo'!G15*Objednávka!E$90</f>
        <v>0</v>
      </c>
      <c r="H15" s="54">
        <f>'MA Vozidlo'!H15*Objednávka!F$90</f>
        <v>0</v>
      </c>
      <c r="I15" s="54">
        <f>'MA Vozidlo'!I15*Objednávka!G$90</f>
        <v>0</v>
      </c>
      <c r="J15" s="54">
        <f>'MA Vozidlo'!J15*Objednávka!H$90</f>
        <v>0</v>
      </c>
      <c r="K15" s="54">
        <f>'MA Vozidlo'!K15*Objednávka!I$90</f>
        <v>0</v>
      </c>
      <c r="L15" s="54">
        <f>'MA Vozidlo'!L15*Objednávka!J$90</f>
        <v>0</v>
      </c>
      <c r="M15" s="54">
        <f>'MA Vozidlo'!M15*Objednávka!K$90</f>
        <v>0</v>
      </c>
      <c r="N15" s="54">
        <f>'MA Vozidlo'!N15*Objednávka!L$90</f>
        <v>0</v>
      </c>
      <c r="O15" s="53">
        <f t="shared" si="0"/>
        <v>0</v>
      </c>
      <c r="P15" s="128">
        <f t="shared" si="1"/>
        <v>0</v>
      </c>
    </row>
    <row r="16" spans="1:16" x14ac:dyDescent="0.25">
      <c r="A16" s="6"/>
      <c r="B16" s="7"/>
      <c r="C16" s="141" t="s">
        <v>216</v>
      </c>
      <c r="D16" s="29" t="s">
        <v>21</v>
      </c>
      <c r="E16" s="54">
        <f>'MA Vozidlo'!E16*Objednávka!C$90</f>
        <v>0</v>
      </c>
      <c r="F16" s="54">
        <f>'MA Vozidlo'!F16*Objednávka!D$90</f>
        <v>0</v>
      </c>
      <c r="G16" s="54">
        <f>'MA Vozidlo'!G16*Objednávka!E$90</f>
        <v>0</v>
      </c>
      <c r="H16" s="54">
        <f>'MA Vozidlo'!H16*Objednávka!F$90</f>
        <v>0</v>
      </c>
      <c r="I16" s="54">
        <f>'MA Vozidlo'!I16*Objednávka!G$90</f>
        <v>0</v>
      </c>
      <c r="J16" s="54">
        <f>'MA Vozidlo'!J16*Objednávka!H$90</f>
        <v>0</v>
      </c>
      <c r="K16" s="54">
        <f>'MA Vozidlo'!K16*Objednávka!I$90</f>
        <v>0</v>
      </c>
      <c r="L16" s="54">
        <f>'MA Vozidlo'!L16*Objednávka!J$90</f>
        <v>0</v>
      </c>
      <c r="M16" s="54">
        <f>'MA Vozidlo'!M16*Objednávka!K$90</f>
        <v>0</v>
      </c>
      <c r="N16" s="54">
        <f>'MA Vozidlo'!N16*Objednávka!L$90</f>
        <v>0</v>
      </c>
      <c r="O16" s="53">
        <f t="shared" si="0"/>
        <v>0</v>
      </c>
      <c r="P16" s="128">
        <f t="shared" si="1"/>
        <v>0</v>
      </c>
    </row>
    <row r="17" spans="1:19" x14ac:dyDescent="0.25">
      <c r="A17" s="6">
        <v>9</v>
      </c>
      <c r="B17" s="7" t="s">
        <v>8</v>
      </c>
      <c r="C17" s="141"/>
      <c r="D17" s="8"/>
      <c r="E17" s="54">
        <f>'MA Vozidlo'!E17*Objednávka!C$90</f>
        <v>0</v>
      </c>
      <c r="F17" s="54">
        <f>'MA Vozidlo'!F17*Objednávka!D$90</f>
        <v>0</v>
      </c>
      <c r="G17" s="54">
        <f>'MA Vozidlo'!G17*Objednávka!E$90</f>
        <v>0</v>
      </c>
      <c r="H17" s="54">
        <f>'MA Vozidlo'!H17*Objednávka!F$90</f>
        <v>0</v>
      </c>
      <c r="I17" s="54">
        <f>'MA Vozidlo'!I17*Objednávka!G$90</f>
        <v>0</v>
      </c>
      <c r="J17" s="54">
        <f>'MA Vozidlo'!J17*Objednávka!H$90</f>
        <v>0</v>
      </c>
      <c r="K17" s="54">
        <f>'MA Vozidlo'!K17*Objednávka!I$90</f>
        <v>0</v>
      </c>
      <c r="L17" s="54">
        <f>'MA Vozidlo'!L17*Objednávka!J$90</f>
        <v>0</v>
      </c>
      <c r="M17" s="54">
        <f>'MA Vozidlo'!M17*Objednávka!K$90</f>
        <v>0</v>
      </c>
      <c r="N17" s="54">
        <f>'MA Vozidlo'!N17*Objednávka!L$90</f>
        <v>0</v>
      </c>
      <c r="O17" s="53">
        <f t="shared" si="0"/>
        <v>0</v>
      </c>
      <c r="P17" s="128">
        <f t="shared" si="1"/>
        <v>0</v>
      </c>
    </row>
    <row r="18" spans="1:19" x14ac:dyDescent="0.25">
      <c r="A18" s="6">
        <v>10</v>
      </c>
      <c r="B18" s="7" t="s">
        <v>9</v>
      </c>
      <c r="C18" s="141"/>
      <c r="D18" s="8"/>
      <c r="E18" s="54">
        <f>'MA Vozidlo'!E18*Objednávka!C$90</f>
        <v>0</v>
      </c>
      <c r="F18" s="54">
        <f>'MA Vozidlo'!F18*Objednávka!D$90</f>
        <v>0</v>
      </c>
      <c r="G18" s="54">
        <f>'MA Vozidlo'!G18*Objednávka!E$90</f>
        <v>0</v>
      </c>
      <c r="H18" s="54">
        <f>'MA Vozidlo'!H18*Objednávka!F$90</f>
        <v>0</v>
      </c>
      <c r="I18" s="54">
        <f>'MA Vozidlo'!I18*Objednávka!G$90</f>
        <v>0</v>
      </c>
      <c r="J18" s="54">
        <f>'MA Vozidlo'!J18*Objednávka!H$90</f>
        <v>0</v>
      </c>
      <c r="K18" s="54">
        <f>'MA Vozidlo'!K18*Objednávka!I$90</f>
        <v>0</v>
      </c>
      <c r="L18" s="54">
        <f>'MA Vozidlo'!L18*Objednávka!J$90</f>
        <v>0</v>
      </c>
      <c r="M18" s="54">
        <f>'MA Vozidlo'!M18*Objednávka!K$90</f>
        <v>0</v>
      </c>
      <c r="N18" s="54">
        <f>'MA Vozidlo'!N18*Objednávka!L$90</f>
        <v>0</v>
      </c>
      <c r="O18" s="53">
        <f t="shared" si="0"/>
        <v>0</v>
      </c>
      <c r="P18" s="128">
        <f t="shared" si="1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54">
        <f>'MA Vozidlo'!E19*Objednávka!C$90</f>
        <v>0</v>
      </c>
      <c r="F19" s="54">
        <f>'MA Vozidlo'!F19*Objednávka!D$90</f>
        <v>0</v>
      </c>
      <c r="G19" s="54">
        <f>'MA Vozidlo'!G19*Objednávka!E$90</f>
        <v>0</v>
      </c>
      <c r="H19" s="54">
        <f>'MA Vozidlo'!H19*Objednávka!F$90</f>
        <v>0</v>
      </c>
      <c r="I19" s="54">
        <f>'MA Vozidlo'!I19*Objednávka!G$90</f>
        <v>0</v>
      </c>
      <c r="J19" s="54">
        <f>'MA Vozidlo'!J19*Objednávka!H$90</f>
        <v>0</v>
      </c>
      <c r="K19" s="54">
        <f>'MA Vozidlo'!K19*Objednávka!I$90</f>
        <v>0</v>
      </c>
      <c r="L19" s="54">
        <f>'MA Vozidlo'!L19*Objednávka!J$90</f>
        <v>0</v>
      </c>
      <c r="M19" s="54">
        <f>'MA Vozidlo'!M19*Objednávka!K$90</f>
        <v>0</v>
      </c>
      <c r="N19" s="54">
        <f>'MA Vozidlo'!N19*Objednávka!L$90</f>
        <v>0</v>
      </c>
      <c r="O19" s="53">
        <f t="shared" si="0"/>
        <v>0</v>
      </c>
      <c r="P19" s="128">
        <f t="shared" si="1"/>
        <v>0</v>
      </c>
    </row>
    <row r="20" spans="1:19" x14ac:dyDescent="0.25">
      <c r="A20" s="6">
        <v>12</v>
      </c>
      <c r="B20" s="7" t="s">
        <v>11</v>
      </c>
      <c r="C20" s="141" t="s">
        <v>217</v>
      </c>
      <c r="D20" s="8" t="s">
        <v>218</v>
      </c>
      <c r="E20" s="54">
        <f>'MA Vozidlo'!E20*Objednávka!C$90</f>
        <v>0</v>
      </c>
      <c r="F20" s="54">
        <f>'MA Vozidlo'!F20*Objednávka!D$90</f>
        <v>0</v>
      </c>
      <c r="G20" s="54">
        <f>'MA Vozidlo'!G20*Objednávka!E$90</f>
        <v>0</v>
      </c>
      <c r="H20" s="54">
        <f>'MA Vozidlo'!H20*Objednávka!F$90</f>
        <v>0</v>
      </c>
      <c r="I20" s="54">
        <f>'MA Vozidlo'!I20*Objednávka!G$90</f>
        <v>0</v>
      </c>
      <c r="J20" s="54">
        <f>'MA Vozidlo'!J20*Objednávka!H$90</f>
        <v>0</v>
      </c>
      <c r="K20" s="54">
        <f>'MA Vozidlo'!K20*Objednávka!I$90</f>
        <v>0</v>
      </c>
      <c r="L20" s="54">
        <f>'MA Vozidlo'!L20*Objednávka!J$90</f>
        <v>0</v>
      </c>
      <c r="M20" s="54">
        <f>'MA Vozidlo'!M20*Objednávka!K$90</f>
        <v>0</v>
      </c>
      <c r="N20" s="54">
        <f>'MA Vozidlo'!N20*Objednávka!L$90</f>
        <v>0</v>
      </c>
      <c r="O20" s="53">
        <f t="shared" si="0"/>
        <v>0</v>
      </c>
      <c r="P20" s="128">
        <f t="shared" si="1"/>
        <v>0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'MA Vozidlo'!E21*Objednávka!C$90</f>
        <v>0</v>
      </c>
      <c r="F21" s="54">
        <f>'MA Vozidlo'!F21*Objednávka!D$90</f>
        <v>0</v>
      </c>
      <c r="G21" s="54">
        <f>'MA Vozidlo'!G21*Objednávka!E$90</f>
        <v>0</v>
      </c>
      <c r="H21" s="54">
        <f>'MA Vozidlo'!H21*Objednávka!F$90</f>
        <v>0</v>
      </c>
      <c r="I21" s="54">
        <f>'MA Vozidlo'!I21*Objednávka!G$90</f>
        <v>0</v>
      </c>
      <c r="J21" s="54">
        <f>'MA Vozidlo'!J21*Objednávka!H$90</f>
        <v>0</v>
      </c>
      <c r="K21" s="54">
        <f>'MA Vozidlo'!K21*Objednávka!I$90</f>
        <v>0</v>
      </c>
      <c r="L21" s="54">
        <f>'MA Vozidlo'!L21*Objednávka!J$90</f>
        <v>0</v>
      </c>
      <c r="M21" s="54">
        <f>'MA Vozidlo'!M21*Objednávka!K$90</f>
        <v>0</v>
      </c>
      <c r="N21" s="54">
        <f>'MA Vozidlo'!N21*Objednávka!L$90</f>
        <v>0</v>
      </c>
      <c r="O21" s="53">
        <f t="shared" si="0"/>
        <v>0</v>
      </c>
      <c r="P21" s="128">
        <f t="shared" si="1"/>
        <v>0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'MA Vozidlo'!E22*Objednávka!C$90</f>
        <v>0</v>
      </c>
      <c r="F22" s="54">
        <f>'MA Vozidlo'!F22*Objednávka!D$90</f>
        <v>0</v>
      </c>
      <c r="G22" s="54">
        <f>'MA Vozidlo'!G22*Objednávka!E$90</f>
        <v>0</v>
      </c>
      <c r="H22" s="54">
        <f>'MA Vozidlo'!H22*Objednávka!F$90</f>
        <v>0</v>
      </c>
      <c r="I22" s="54">
        <f>'MA Vozidlo'!I22*Objednávka!G$90</f>
        <v>0</v>
      </c>
      <c r="J22" s="54">
        <f>'MA Vozidlo'!J22*Objednávka!H$90</f>
        <v>0</v>
      </c>
      <c r="K22" s="54">
        <f>'MA Vozidlo'!K22*Objednávka!I$90</f>
        <v>0</v>
      </c>
      <c r="L22" s="54">
        <f>'MA Vozidlo'!L22*Objednávka!J$90</f>
        <v>0</v>
      </c>
      <c r="M22" s="54">
        <f>'MA Vozidlo'!M22*Objednávka!K$90</f>
        <v>0</v>
      </c>
      <c r="N22" s="54">
        <f>'MA Vozidlo'!N22*Objednávka!L$90</f>
        <v>0</v>
      </c>
      <c r="O22" s="53">
        <f t="shared" si="0"/>
        <v>0</v>
      </c>
      <c r="P22" s="128">
        <f t="shared" si="1"/>
        <v>0</v>
      </c>
    </row>
    <row r="23" spans="1:19" x14ac:dyDescent="0.25">
      <c r="A23" s="6">
        <v>14</v>
      </c>
      <c r="B23" s="7" t="s">
        <v>13</v>
      </c>
      <c r="C23" s="7"/>
      <c r="D23" s="8"/>
      <c r="E23" s="54">
        <f>'MA Vozidlo'!E23*Objednávka!C$90</f>
        <v>0</v>
      </c>
      <c r="F23" s="54">
        <f>'MA Vozidlo'!F23*Objednávka!D$90</f>
        <v>0</v>
      </c>
      <c r="G23" s="54">
        <f>'MA Vozidlo'!G23*Objednávka!E$90</f>
        <v>0</v>
      </c>
      <c r="H23" s="54">
        <f>'MA Vozidlo'!H23*Objednávka!F$90</f>
        <v>0</v>
      </c>
      <c r="I23" s="54">
        <f>'MA Vozidlo'!I23*Objednávka!G$90</f>
        <v>0</v>
      </c>
      <c r="J23" s="54">
        <f>'MA Vozidlo'!J23*Objednávka!H$90</f>
        <v>0</v>
      </c>
      <c r="K23" s="54">
        <f>'MA Vozidlo'!K23*Objednávka!I$90</f>
        <v>0</v>
      </c>
      <c r="L23" s="54">
        <f>'MA Vozidlo'!L23*Objednávka!J$90</f>
        <v>0</v>
      </c>
      <c r="M23" s="54">
        <f>'MA Vozidlo'!M23*Objednávka!K$90</f>
        <v>0</v>
      </c>
      <c r="N23" s="54">
        <f>'MA Vozidlo'!N23*Objednávka!L$90</f>
        <v>0</v>
      </c>
      <c r="O23" s="53">
        <f t="shared" si="0"/>
        <v>0</v>
      </c>
      <c r="P23" s="128">
        <f t="shared" si="1"/>
        <v>0</v>
      </c>
    </row>
    <row r="24" spans="1:19" x14ac:dyDescent="0.25">
      <c r="A24" s="6">
        <v>15</v>
      </c>
      <c r="B24" s="7" t="s">
        <v>14</v>
      </c>
      <c r="C24" s="7"/>
      <c r="D24" s="8"/>
      <c r="E24" s="54">
        <f>'MA Vozidlo'!E24*Objednávka!C$90</f>
        <v>0</v>
      </c>
      <c r="F24" s="54">
        <f>'MA Vozidlo'!F24*Objednávka!D$90</f>
        <v>0</v>
      </c>
      <c r="G24" s="54">
        <f>'MA Vozidlo'!G24*Objednávka!E$90</f>
        <v>0</v>
      </c>
      <c r="H24" s="54">
        <f>'MA Vozidlo'!H24*Objednávka!F$90</f>
        <v>0</v>
      </c>
      <c r="I24" s="54">
        <f>'MA Vozidlo'!I24*Objednávka!G$90</f>
        <v>0</v>
      </c>
      <c r="J24" s="54">
        <f>'MA Vozidlo'!J24*Objednávka!H$90</f>
        <v>0</v>
      </c>
      <c r="K24" s="54">
        <f>'MA Vozidlo'!K24*Objednávka!I$90</f>
        <v>0</v>
      </c>
      <c r="L24" s="54">
        <f>'MA Vozidlo'!L24*Objednávka!J$90</f>
        <v>0</v>
      </c>
      <c r="M24" s="54">
        <f>'MA Vozidlo'!M24*Objednávka!K$90</f>
        <v>0</v>
      </c>
      <c r="N24" s="54">
        <f>'MA Vozidlo'!N24*Objednávka!L$90</f>
        <v>0</v>
      </c>
      <c r="O24" s="53">
        <f t="shared" si="0"/>
        <v>0</v>
      </c>
      <c r="P24" s="128">
        <f t="shared" si="1"/>
        <v>0</v>
      </c>
    </row>
    <row r="25" spans="1:19" x14ac:dyDescent="0.25">
      <c r="A25" s="32">
        <v>22</v>
      </c>
      <c r="B25" s="33" t="s">
        <v>32</v>
      </c>
      <c r="C25" s="7"/>
      <c r="D25" s="8"/>
      <c r="E25" s="54">
        <f>'MA Vozidlo'!E25*Objednávka!C$90</f>
        <v>0</v>
      </c>
      <c r="F25" s="54">
        <f>'MA Vozidlo'!F25*Objednávka!D$90</f>
        <v>0</v>
      </c>
      <c r="G25" s="54">
        <f>'MA Vozidlo'!G25*Objednávka!E$90</f>
        <v>0</v>
      </c>
      <c r="H25" s="54">
        <f>'MA Vozidlo'!H25*Objednávka!F$90</f>
        <v>0</v>
      </c>
      <c r="I25" s="54">
        <f>'MA Vozidlo'!I25*Objednávka!G$90</f>
        <v>0</v>
      </c>
      <c r="J25" s="54">
        <f>'MA Vozidlo'!J25*Objednávka!H$90</f>
        <v>0</v>
      </c>
      <c r="K25" s="54">
        <f>'MA Vozidlo'!K25*Objednávka!I$90</f>
        <v>0</v>
      </c>
      <c r="L25" s="54">
        <f>'MA Vozidlo'!L25*Objednávka!J$90</f>
        <v>0</v>
      </c>
      <c r="M25" s="54">
        <f>'MA Vozidlo'!M25*Objednávka!K$90</f>
        <v>0</v>
      </c>
      <c r="N25" s="54">
        <f>'MA Vozidlo'!N25*Objednávka!L$90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83</v>
      </c>
      <c r="C26" s="10"/>
      <c r="D26" s="179" t="s">
        <v>169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x14ac:dyDescent="0.25">
      <c r="A27" s="32">
        <v>26</v>
      </c>
      <c r="B27" s="33" t="s">
        <v>30</v>
      </c>
      <c r="C27" s="33"/>
      <c r="D27" s="178" t="s">
        <v>167</v>
      </c>
      <c r="E27" s="117">
        <f>Objednávka!C22/1000</f>
        <v>0</v>
      </c>
      <c r="F27" s="117">
        <f>Objednávka!D22/1000</f>
        <v>0</v>
      </c>
      <c r="G27" s="117">
        <f>Objednávka!E22/1000</f>
        <v>0</v>
      </c>
      <c r="H27" s="117">
        <f>Objednávka!F22/1000</f>
        <v>0</v>
      </c>
      <c r="I27" s="117">
        <f>Objednávka!G22/1000</f>
        <v>0</v>
      </c>
      <c r="J27" s="117">
        <f>Objednávka!H22/1000</f>
        <v>0</v>
      </c>
      <c r="K27" s="117">
        <f>Objednávka!I22/1000</f>
        <v>0</v>
      </c>
      <c r="L27" s="117">
        <f>Objednávka!J22/1000</f>
        <v>0</v>
      </c>
      <c r="M27" s="117">
        <f>Objednávka!K22/1000</f>
        <v>0</v>
      </c>
      <c r="N27" s="117">
        <f>Objednávka!L22/1000</f>
        <v>0</v>
      </c>
      <c r="O27" s="124">
        <f t="shared" ref="O27" si="3">SUM(E27:N27)</f>
        <v>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84</v>
      </c>
      <c r="C28" s="10"/>
      <c r="D28" s="179" t="s">
        <v>170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IFERROR(O26/O27,0)</f>
        <v>0</v>
      </c>
      <c r="P28" s="284" t="s">
        <v>18</v>
      </c>
      <c r="S28"/>
    </row>
    <row r="30" spans="1:19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hUt2BdmW0HfkIFudEZ05G4cWzXBwPoqxPdNImtyPpC59bCQUV1GaiUNaEOEBQqn3YV2FGXeuS0HvBRhmJVhiBw==" saltValue="kMY/WNitaRtiLuC672X2i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68B0-1D75-4072-92E7-A030C6767288}">
  <sheetPr>
    <tabColor theme="4"/>
  </sheetPr>
  <dimension ref="A1:P41"/>
  <sheetViews>
    <sheetView showGridLines="0" zoomScaleNormal="100" workbookViewId="0">
      <pane xSplit="1" topLeftCell="B1" activePane="topRight" state="frozen"/>
      <selection activeCell="H3" sqref="H3"/>
      <selection pane="topRight"/>
    </sheetView>
  </sheetViews>
  <sheetFormatPr defaultColWidth="0" defaultRowHeight="0" customHeight="1" zeroHeight="1" x14ac:dyDescent="0.25"/>
  <cols>
    <col min="1" max="1" width="60.7109375" customWidth="1"/>
    <col min="2" max="11" width="13.85546875" customWidth="1"/>
    <col min="12" max="16" width="0" hidden="1" customWidth="1"/>
    <col min="17" max="16384" width="9.140625" hidden="1"/>
  </cols>
  <sheetData>
    <row r="1" spans="1:11" ht="15" x14ac:dyDescent="0.25">
      <c r="A1" s="55" t="s">
        <v>113</v>
      </c>
      <c r="B1" s="210" t="s">
        <v>50</v>
      </c>
      <c r="C1" s="211"/>
      <c r="D1" s="211"/>
      <c r="E1" s="211"/>
      <c r="F1" s="211"/>
      <c r="G1" s="211"/>
      <c r="H1" s="211"/>
      <c r="I1" s="211"/>
      <c r="J1" s="211"/>
      <c r="K1" s="276"/>
    </row>
    <row r="2" spans="1:11" ht="15.75" thickBot="1" x14ac:dyDescent="0.3">
      <c r="A2" s="15" t="s">
        <v>228</v>
      </c>
      <c r="B2" s="17" t="s">
        <v>53</v>
      </c>
      <c r="C2" s="17" t="s">
        <v>185</v>
      </c>
      <c r="D2" s="17" t="s">
        <v>186</v>
      </c>
      <c r="E2" s="17" t="s">
        <v>187</v>
      </c>
      <c r="F2" s="17" t="s">
        <v>188</v>
      </c>
      <c r="G2" s="17" t="s">
        <v>189</v>
      </c>
      <c r="H2" s="17" t="s">
        <v>190</v>
      </c>
      <c r="I2" s="17" t="s">
        <v>191</v>
      </c>
      <c r="J2" s="17" t="s">
        <v>192</v>
      </c>
      <c r="K2" s="25" t="s">
        <v>193</v>
      </c>
    </row>
    <row r="3" spans="1:11" ht="15.75" thickTop="1" x14ac:dyDescent="0.25">
      <c r="A3" s="4" t="s">
        <v>229</v>
      </c>
      <c r="B3" s="212">
        <f>IFERROR('Model objednávkový (MO)'!E$26*SUM(Objednávka!C28,Objednávka!C48,Objednávka!C68)/Objednávka!C$22,0)*1000</f>
        <v>0</v>
      </c>
      <c r="C3" s="213">
        <f>IFERROR('Model objednávkový (MO)'!F$26*SUM(Objednávka!D28,Objednávka!D48,Objednávka!D68)/Objednávka!D$22,0)*1000</f>
        <v>0</v>
      </c>
      <c r="D3" s="213">
        <f>IFERROR('Model objednávkový (MO)'!G$26*SUM(Objednávka!E28,Objednávka!E48,Objednávka!E68)/Objednávka!E$22,0)*1000</f>
        <v>0</v>
      </c>
      <c r="E3" s="213">
        <f>IFERROR('Model objednávkový (MO)'!H$26*SUM(Objednávka!F28,Objednávka!F48,Objednávka!F68)/Objednávka!F$22,0)*1000</f>
        <v>0</v>
      </c>
      <c r="F3" s="213">
        <f>IFERROR('Model objednávkový (MO)'!I$26*SUM(Objednávka!G28,Objednávka!G48,Objednávka!G68)/Objednávka!G$22,0)*1000</f>
        <v>0</v>
      </c>
      <c r="G3" s="213">
        <f>IFERROR('Model objednávkový (MO)'!J$26*SUM(Objednávka!H28,Objednávka!H48,Objednávka!H68)/Objednávka!H$22,0)*1000</f>
        <v>0</v>
      </c>
      <c r="H3" s="213">
        <f>IFERROR('Model objednávkový (MO)'!K$26*SUM(Objednávka!I28,Objednávka!I48,Objednávka!I68)/Objednávka!I$22,0)*1000</f>
        <v>0</v>
      </c>
      <c r="I3" s="213">
        <f>IFERROR('Model objednávkový (MO)'!L$26*SUM(Objednávka!J28,Objednávka!J48,Objednávka!J68)/Objednávka!J$22,0)*1000</f>
        <v>0</v>
      </c>
      <c r="J3" s="213">
        <f>IFERROR('Model objednávkový (MO)'!M$26*SUM(Objednávka!K28,Objednávka!K48,Objednávka!K68)/Objednávka!K$22,0)*1000</f>
        <v>0</v>
      </c>
      <c r="K3" s="214">
        <f>IFERROR('Model objednávkový (MO)'!N$26*SUM(Objednávka!L28,Objednávka!L48,Objednávka!L68)/Objednávka!L$22,0)*1000</f>
        <v>0</v>
      </c>
    </row>
    <row r="4" spans="1:11" ht="15" x14ac:dyDescent="0.25">
      <c r="A4" s="32" t="s">
        <v>230</v>
      </c>
      <c r="B4" s="215">
        <f>IFERROR('Model objednávkový (MO)'!E$26*SUM(Objednávka!C29,Objednávka!C49,Objednávka!C69)/Objednávka!C$22,0)*1000</f>
        <v>0</v>
      </c>
      <c r="C4" s="216">
        <f>IFERROR('Model objednávkový (MO)'!F$26*SUM(Objednávka!D29,Objednávka!D49,Objednávka!D69)/Objednávka!D$22,0)*1000</f>
        <v>0</v>
      </c>
      <c r="D4" s="216">
        <f>IFERROR('Model objednávkový (MO)'!G$26*SUM(Objednávka!E29,Objednávka!E49,Objednávka!E69)/Objednávka!E$22,0)*1000</f>
        <v>0</v>
      </c>
      <c r="E4" s="216">
        <f>IFERROR('Model objednávkový (MO)'!H$26*SUM(Objednávka!F29,Objednávka!F49,Objednávka!F69)/Objednávka!F$22,0)*1000</f>
        <v>0</v>
      </c>
      <c r="F4" s="216">
        <f>IFERROR('Model objednávkový (MO)'!I$26*SUM(Objednávka!G29,Objednávka!G49,Objednávka!G69)/Objednávka!G$22,0)*1000</f>
        <v>0</v>
      </c>
      <c r="G4" s="216">
        <f>IFERROR('Model objednávkový (MO)'!J$26*SUM(Objednávka!H29,Objednávka!H49,Objednávka!H69)/Objednávka!H$22,0)*1000</f>
        <v>0</v>
      </c>
      <c r="H4" s="216">
        <f>IFERROR('Model objednávkový (MO)'!K$26*SUM(Objednávka!I29,Objednávka!I49,Objednávka!I69)/Objednávka!I$22,0)*1000</f>
        <v>0</v>
      </c>
      <c r="I4" s="216">
        <f>IFERROR('Model objednávkový (MO)'!L$26*SUM(Objednávka!J29,Objednávka!J49,Objednávka!J69)/Objednávka!J$22,0)*1000</f>
        <v>0</v>
      </c>
      <c r="J4" s="216">
        <f>IFERROR('Model objednávkový (MO)'!M$26*SUM(Objednávka!K29,Objednávka!K49,Objednávka!K69)/Objednávka!K$22,0)*1000</f>
        <v>0</v>
      </c>
      <c r="K4" s="217">
        <f>IFERROR('Model objednávkový (MO)'!N$26*SUM(Objednávka!L29,Objednávka!L49,Objednávka!L69)/Objednávka!L$22,0)*1000</f>
        <v>0</v>
      </c>
    </row>
    <row r="5" spans="1:11" ht="15" x14ac:dyDescent="0.25">
      <c r="A5" s="6" t="s">
        <v>231</v>
      </c>
      <c r="B5" s="218">
        <f>IFERROR('Model objednávkový (MO)'!E$26*SUM(Objednávka!C30,Objednávka!C50,Objednávka!C70)/Objednávka!C$22,0)*1000</f>
        <v>0</v>
      </c>
      <c r="C5" s="219">
        <f>IFERROR('Model objednávkový (MO)'!F$26*SUM(Objednávka!D30,Objednávka!D50,Objednávka!D70)/Objednávka!D$22,0)*1000</f>
        <v>0</v>
      </c>
      <c r="D5" s="219">
        <f>IFERROR('Model objednávkový (MO)'!G$26*SUM(Objednávka!E30,Objednávka!E50,Objednávka!E70)/Objednávka!E$22,0)*1000</f>
        <v>0</v>
      </c>
      <c r="E5" s="219">
        <f>IFERROR('Model objednávkový (MO)'!H$26*SUM(Objednávka!F30,Objednávka!F50,Objednávka!F70)/Objednávka!F$22,0)*1000</f>
        <v>0</v>
      </c>
      <c r="F5" s="219">
        <f>IFERROR('Model objednávkový (MO)'!I$26*SUM(Objednávka!G30,Objednávka!G50,Objednávka!G70)/Objednávka!G$22,0)*1000</f>
        <v>0</v>
      </c>
      <c r="G5" s="219">
        <f>IFERROR('Model objednávkový (MO)'!J$26*SUM(Objednávka!H30,Objednávka!H50,Objednávka!H70)/Objednávka!H$22,0)*1000</f>
        <v>0</v>
      </c>
      <c r="H5" s="219">
        <f>IFERROR('Model objednávkový (MO)'!K$26*SUM(Objednávka!I30,Objednávka!I50,Objednávka!I70)/Objednávka!I$22,0)*1000</f>
        <v>0</v>
      </c>
      <c r="I5" s="219">
        <f>IFERROR('Model objednávkový (MO)'!L$26*SUM(Objednávka!J30,Objednávka!J50,Objednávka!J70)/Objednávka!J$22,0)*1000</f>
        <v>0</v>
      </c>
      <c r="J5" s="219">
        <f>IFERROR('Model objednávkový (MO)'!M$26*SUM(Objednávka!K30,Objednávka!K50,Objednávka!K70)/Objednávka!K$22,0)*1000</f>
        <v>0</v>
      </c>
      <c r="K5" s="220">
        <f>IFERROR('Model objednávkový (MO)'!N$26*SUM(Objednávka!L30,Objednávka!L50,Objednávka!L70)/Objednávka!L$22,0)*1000</f>
        <v>0</v>
      </c>
    </row>
    <row r="6" spans="1:11" ht="15" x14ac:dyDescent="0.25">
      <c r="A6" s="6" t="s">
        <v>232</v>
      </c>
      <c r="B6" s="218">
        <f>IFERROR('Model objednávkový (MO)'!E$26*SUM(Objednávka!C31,Objednávka!C51,Objednávka!C71)/Objednávka!C$22,0)*1000</f>
        <v>0</v>
      </c>
      <c r="C6" s="219">
        <f>IFERROR('Model objednávkový (MO)'!F$26*SUM(Objednávka!D31,Objednávka!D51,Objednávka!D71)/Objednávka!D$22,0)*1000</f>
        <v>0</v>
      </c>
      <c r="D6" s="219">
        <f>IFERROR('Model objednávkový (MO)'!G$26*SUM(Objednávka!E31,Objednávka!E51,Objednávka!E71)/Objednávka!E$22,0)*1000</f>
        <v>0</v>
      </c>
      <c r="E6" s="219">
        <f>IFERROR('Model objednávkový (MO)'!H$26*SUM(Objednávka!F31,Objednávka!F51,Objednávka!F71)/Objednávka!F$22,0)*1000</f>
        <v>0</v>
      </c>
      <c r="F6" s="219">
        <f>IFERROR('Model objednávkový (MO)'!I$26*SUM(Objednávka!G31,Objednávka!G51,Objednávka!G71)/Objednávka!G$22,0)*1000</f>
        <v>0</v>
      </c>
      <c r="G6" s="219">
        <f>IFERROR('Model objednávkový (MO)'!J$26*SUM(Objednávka!H31,Objednávka!H51,Objednávka!H71)/Objednávka!H$22,0)*1000</f>
        <v>0</v>
      </c>
      <c r="H6" s="219">
        <f>IFERROR('Model objednávkový (MO)'!K$26*SUM(Objednávka!I31,Objednávka!I51,Objednávka!I71)/Objednávka!I$22,0)*1000</f>
        <v>0</v>
      </c>
      <c r="I6" s="219">
        <f>IFERROR('Model objednávkový (MO)'!L$26*SUM(Objednávka!J31,Objednávka!J51,Objednávka!J71)/Objednávka!J$22,0)*1000</f>
        <v>0</v>
      </c>
      <c r="J6" s="219">
        <f>IFERROR('Model objednávkový (MO)'!M$26*SUM(Objednávka!K31,Objednávka!K51,Objednávka!K71)/Objednávka!K$22,0)*1000</f>
        <v>0</v>
      </c>
      <c r="K6" s="220">
        <f>IFERROR('Model objednávkový (MO)'!N$26*SUM(Objednávka!L31,Objednávka!L51,Objednávka!L71)/Objednávka!L$22,0)*1000</f>
        <v>0</v>
      </c>
    </row>
    <row r="7" spans="1:11" ht="15" x14ac:dyDescent="0.25">
      <c r="A7" s="6" t="s">
        <v>233</v>
      </c>
      <c r="B7" s="218">
        <f>IFERROR('Model objednávkový (MO)'!E$26*SUM(Objednávka!C32,Objednávka!C52,Objednávka!C72)/Objednávka!C$22,0)*1000</f>
        <v>0</v>
      </c>
      <c r="C7" s="219">
        <f>IFERROR('Model objednávkový (MO)'!F$26*SUM(Objednávka!D32,Objednávka!D52,Objednávka!D72)/Objednávka!D$22,0)*1000</f>
        <v>0</v>
      </c>
      <c r="D7" s="219">
        <f>IFERROR('Model objednávkový (MO)'!G$26*SUM(Objednávka!E32,Objednávka!E52,Objednávka!E72)/Objednávka!E$22,0)*1000</f>
        <v>0</v>
      </c>
      <c r="E7" s="219">
        <f>IFERROR('Model objednávkový (MO)'!H$26*SUM(Objednávka!F32,Objednávka!F52,Objednávka!F72)/Objednávka!F$22,0)*1000</f>
        <v>0</v>
      </c>
      <c r="F7" s="219">
        <f>IFERROR('Model objednávkový (MO)'!I$26*SUM(Objednávka!G32,Objednávka!G52,Objednávka!G72)/Objednávka!G$22,0)*1000</f>
        <v>0</v>
      </c>
      <c r="G7" s="219">
        <f>IFERROR('Model objednávkový (MO)'!J$26*SUM(Objednávka!H32,Objednávka!H52,Objednávka!H72)/Objednávka!H$22,0)*1000</f>
        <v>0</v>
      </c>
      <c r="H7" s="219">
        <f>IFERROR('Model objednávkový (MO)'!K$26*SUM(Objednávka!I32,Objednávka!I52,Objednávka!I72)/Objednávka!I$22,0)*1000</f>
        <v>0</v>
      </c>
      <c r="I7" s="219">
        <f>IFERROR('Model objednávkový (MO)'!L$26*SUM(Objednávka!J32,Objednávka!J52,Objednávka!J72)/Objednávka!J$22,0)*1000</f>
        <v>0</v>
      </c>
      <c r="J7" s="219">
        <f>IFERROR('Model objednávkový (MO)'!M$26*SUM(Objednávka!K32,Objednávka!K52,Objednávka!K72)/Objednávka!K$22,0)*1000</f>
        <v>0</v>
      </c>
      <c r="K7" s="220">
        <f>IFERROR('Model objednávkový (MO)'!N$26*SUM(Objednávka!L32,Objednávka!L52,Objednávka!L72)/Objednávka!L$22,0)*1000</f>
        <v>0</v>
      </c>
    </row>
    <row r="8" spans="1:11" ht="15" x14ac:dyDescent="0.25">
      <c r="A8" s="6" t="s">
        <v>234</v>
      </c>
      <c r="B8" s="218">
        <f>IFERROR('Model objednávkový (MO)'!E$26*SUM(Objednávka!C33,Objednávka!C53,Objednávka!C73)/Objednávka!C$22,0)*1000</f>
        <v>0</v>
      </c>
      <c r="C8" s="219">
        <f>IFERROR('Model objednávkový (MO)'!F$26*SUM(Objednávka!D33,Objednávka!D53,Objednávka!D73)/Objednávka!D$22,0)*1000</f>
        <v>0</v>
      </c>
      <c r="D8" s="219">
        <f>IFERROR('Model objednávkový (MO)'!G$26*SUM(Objednávka!E33,Objednávka!E53,Objednávka!E73)/Objednávka!E$22,0)*1000</f>
        <v>0</v>
      </c>
      <c r="E8" s="219">
        <f>IFERROR('Model objednávkový (MO)'!H$26*SUM(Objednávka!F33,Objednávka!F53,Objednávka!F73)/Objednávka!F$22,0)*1000</f>
        <v>0</v>
      </c>
      <c r="F8" s="219">
        <f>IFERROR('Model objednávkový (MO)'!I$26*SUM(Objednávka!G33,Objednávka!G53,Objednávka!G73)/Objednávka!G$22,0)*1000</f>
        <v>0</v>
      </c>
      <c r="G8" s="219">
        <f>IFERROR('Model objednávkový (MO)'!J$26*SUM(Objednávka!H33,Objednávka!H53,Objednávka!H73)/Objednávka!H$22,0)*1000</f>
        <v>0</v>
      </c>
      <c r="H8" s="219">
        <f>IFERROR('Model objednávkový (MO)'!K$26*SUM(Objednávka!I33,Objednávka!I53,Objednávka!I73)/Objednávka!I$22,0)*1000</f>
        <v>0</v>
      </c>
      <c r="I8" s="219">
        <f>IFERROR('Model objednávkový (MO)'!L$26*SUM(Objednávka!J33,Objednávka!J53,Objednávka!J73)/Objednávka!J$22,0)*1000</f>
        <v>0</v>
      </c>
      <c r="J8" s="219">
        <f>IFERROR('Model objednávkový (MO)'!M$26*SUM(Objednávka!K33,Objednávka!K53,Objednávka!K73)/Objednávka!K$22,0)*1000</f>
        <v>0</v>
      </c>
      <c r="K8" s="220">
        <f>IFERROR('Model objednávkový (MO)'!N$26*SUM(Objednávka!L33,Objednávka!L53,Objednávka!L73)/Objednávka!L$22,0)*1000</f>
        <v>0</v>
      </c>
    </row>
    <row r="9" spans="1:11" ht="15" x14ac:dyDescent="0.25">
      <c r="A9" s="6" t="s">
        <v>235</v>
      </c>
      <c r="B9" s="218">
        <f>IFERROR('Model objednávkový (MO)'!E$26*SUM(Objednávka!C34,Objednávka!C54,Objednávka!C74)/Objednávka!C$22,0)*1000</f>
        <v>0</v>
      </c>
      <c r="C9" s="219">
        <f>IFERROR('Model objednávkový (MO)'!F$26*SUM(Objednávka!D34,Objednávka!D54,Objednávka!D74)/Objednávka!D$22,0)*1000</f>
        <v>0</v>
      </c>
      <c r="D9" s="219">
        <f>IFERROR('Model objednávkový (MO)'!G$26*SUM(Objednávka!E34,Objednávka!E54,Objednávka!E74)/Objednávka!E$22,0)*1000</f>
        <v>0</v>
      </c>
      <c r="E9" s="219">
        <f>IFERROR('Model objednávkový (MO)'!H$26*SUM(Objednávka!F34,Objednávka!F54,Objednávka!F74)/Objednávka!F$22,0)*1000</f>
        <v>0</v>
      </c>
      <c r="F9" s="219">
        <f>IFERROR('Model objednávkový (MO)'!I$26*SUM(Objednávka!G34,Objednávka!G54,Objednávka!G74)/Objednávka!G$22,0)*1000</f>
        <v>0</v>
      </c>
      <c r="G9" s="219">
        <f>IFERROR('Model objednávkový (MO)'!J$26*SUM(Objednávka!H34,Objednávka!H54,Objednávka!H74)/Objednávka!H$22,0)*1000</f>
        <v>0</v>
      </c>
      <c r="H9" s="219">
        <f>IFERROR('Model objednávkový (MO)'!K$26*SUM(Objednávka!I34,Objednávka!I54,Objednávka!I74)/Objednávka!I$22,0)*1000</f>
        <v>0</v>
      </c>
      <c r="I9" s="219">
        <f>IFERROR('Model objednávkový (MO)'!L$26*SUM(Objednávka!J34,Objednávka!J54,Objednávka!J74)/Objednávka!J$22,0)*1000</f>
        <v>0</v>
      </c>
      <c r="J9" s="219">
        <f>IFERROR('Model objednávkový (MO)'!M$26*SUM(Objednávka!K34,Objednávka!K54,Objednávka!K74)/Objednávka!K$22,0)*1000</f>
        <v>0</v>
      </c>
      <c r="K9" s="220">
        <f>IFERROR('Model objednávkový (MO)'!N$26*SUM(Objednávka!L34,Objednávka!L54,Objednávka!L74)/Objednávka!L$22,0)*1000</f>
        <v>0</v>
      </c>
    </row>
    <row r="10" spans="1:11" ht="15" x14ac:dyDescent="0.25">
      <c r="A10" s="6" t="s">
        <v>236</v>
      </c>
      <c r="B10" s="218">
        <f>IFERROR('Model objednávkový (MO)'!E$26*SUM(Objednávka!C35,Objednávka!C55,Objednávka!C75)/Objednávka!C$22,0)*1000</f>
        <v>0</v>
      </c>
      <c r="C10" s="219">
        <f>IFERROR('Model objednávkový (MO)'!F$26*SUM(Objednávka!D35,Objednávka!D55,Objednávka!D75)/Objednávka!D$22,0)*1000</f>
        <v>0</v>
      </c>
      <c r="D10" s="219">
        <f>IFERROR('Model objednávkový (MO)'!G$26*SUM(Objednávka!E35,Objednávka!E55,Objednávka!E75)/Objednávka!E$22,0)*1000</f>
        <v>0</v>
      </c>
      <c r="E10" s="219">
        <f>IFERROR('Model objednávkový (MO)'!H$26*SUM(Objednávka!F35,Objednávka!F55,Objednávka!F75)/Objednávka!F$22,0)*1000</f>
        <v>0</v>
      </c>
      <c r="F10" s="219">
        <f>IFERROR('Model objednávkový (MO)'!I$26*SUM(Objednávka!G35,Objednávka!G55,Objednávka!G75)/Objednávka!G$22,0)*1000</f>
        <v>0</v>
      </c>
      <c r="G10" s="219">
        <f>IFERROR('Model objednávkový (MO)'!J$26*SUM(Objednávka!H35,Objednávka!H55,Objednávka!H75)/Objednávka!H$22,0)*1000</f>
        <v>0</v>
      </c>
      <c r="H10" s="219">
        <f>IFERROR('Model objednávkový (MO)'!K$26*SUM(Objednávka!I35,Objednávka!I55,Objednávka!I75)/Objednávka!I$22,0)*1000</f>
        <v>0</v>
      </c>
      <c r="I10" s="219">
        <f>IFERROR('Model objednávkový (MO)'!L$26*SUM(Objednávka!J35,Objednávka!J55,Objednávka!J75)/Objednávka!J$22,0)*1000</f>
        <v>0</v>
      </c>
      <c r="J10" s="219">
        <f>IFERROR('Model objednávkový (MO)'!M$26*SUM(Objednávka!K35,Objednávka!K55,Objednávka!K75)/Objednávka!K$22,0)*1000</f>
        <v>0</v>
      </c>
      <c r="K10" s="220">
        <f>IFERROR('Model objednávkový (MO)'!N$26*SUM(Objednávka!L35,Objednávka!L55,Objednávka!L75)/Objednávka!L$22,0)*1000</f>
        <v>0</v>
      </c>
    </row>
    <row r="11" spans="1:11" ht="15" x14ac:dyDescent="0.25">
      <c r="A11" s="6" t="s">
        <v>237</v>
      </c>
      <c r="B11" s="218">
        <f>IFERROR('Model objednávkový (MO)'!E$26*SUM(Objednávka!C36,Objednávka!C56,Objednávka!C76)/Objednávka!C$22,0)*1000</f>
        <v>0</v>
      </c>
      <c r="C11" s="219">
        <f>IFERROR('Model objednávkový (MO)'!F$26*SUM(Objednávka!D36,Objednávka!D56,Objednávka!D76)/Objednávka!D$22,0)*1000</f>
        <v>0</v>
      </c>
      <c r="D11" s="219">
        <f>IFERROR('Model objednávkový (MO)'!G$26*SUM(Objednávka!E36,Objednávka!E56,Objednávka!E76)/Objednávka!E$22,0)*1000</f>
        <v>0</v>
      </c>
      <c r="E11" s="219">
        <f>IFERROR('Model objednávkový (MO)'!H$26*SUM(Objednávka!F36,Objednávka!F56,Objednávka!F76)/Objednávka!F$22,0)*1000</f>
        <v>0</v>
      </c>
      <c r="F11" s="219">
        <f>IFERROR('Model objednávkový (MO)'!I$26*SUM(Objednávka!G36,Objednávka!G56,Objednávka!G76)/Objednávka!G$22,0)*1000</f>
        <v>0</v>
      </c>
      <c r="G11" s="219">
        <f>IFERROR('Model objednávkový (MO)'!J$26*SUM(Objednávka!H36,Objednávka!H56,Objednávka!H76)/Objednávka!H$22,0)*1000</f>
        <v>0</v>
      </c>
      <c r="H11" s="219">
        <f>IFERROR('Model objednávkový (MO)'!K$26*SUM(Objednávka!I36,Objednávka!I56,Objednávka!I76)/Objednávka!I$22,0)*1000</f>
        <v>0</v>
      </c>
      <c r="I11" s="219">
        <f>IFERROR('Model objednávkový (MO)'!L$26*SUM(Objednávka!J36,Objednávka!J56,Objednávka!J76)/Objednávka!J$22,0)*1000</f>
        <v>0</v>
      </c>
      <c r="J11" s="219">
        <f>IFERROR('Model objednávkový (MO)'!M$26*SUM(Objednávka!K36,Objednávka!K56,Objednávka!K76)/Objednávka!K$22,0)*1000</f>
        <v>0</v>
      </c>
      <c r="K11" s="220">
        <f>IFERROR('Model objednávkový (MO)'!N$26*SUM(Objednávka!L36,Objednávka!L56,Objednávka!L76)/Objednávka!L$22,0)*1000</f>
        <v>0</v>
      </c>
    </row>
    <row r="12" spans="1:11" ht="15" x14ac:dyDescent="0.25">
      <c r="A12" s="6" t="s">
        <v>238</v>
      </c>
      <c r="B12" s="218">
        <f>IFERROR('Model objednávkový (MO)'!E$26*SUM(Objednávka!C37,Objednávka!C57,Objednávka!C77)/Objednávka!C$22,0)*1000</f>
        <v>0</v>
      </c>
      <c r="C12" s="219">
        <f>IFERROR('Model objednávkový (MO)'!F$26*SUM(Objednávka!D37,Objednávka!D57,Objednávka!D77)/Objednávka!D$22,0)*1000</f>
        <v>0</v>
      </c>
      <c r="D12" s="219">
        <f>IFERROR('Model objednávkový (MO)'!G$26*SUM(Objednávka!E37,Objednávka!E57,Objednávka!E77)/Objednávka!E$22,0)*1000</f>
        <v>0</v>
      </c>
      <c r="E12" s="219">
        <f>IFERROR('Model objednávkový (MO)'!H$26*SUM(Objednávka!F37,Objednávka!F57,Objednávka!F77)/Objednávka!F$22,0)*1000</f>
        <v>0</v>
      </c>
      <c r="F12" s="219">
        <f>IFERROR('Model objednávkový (MO)'!I$26*SUM(Objednávka!G37,Objednávka!G57,Objednávka!G77)/Objednávka!G$22,0)*1000</f>
        <v>0</v>
      </c>
      <c r="G12" s="219">
        <f>IFERROR('Model objednávkový (MO)'!J$26*SUM(Objednávka!H37,Objednávka!H57,Objednávka!H77)/Objednávka!H$22,0)*1000</f>
        <v>0</v>
      </c>
      <c r="H12" s="219">
        <f>IFERROR('Model objednávkový (MO)'!K$26*SUM(Objednávka!I37,Objednávka!I57,Objednávka!I77)/Objednávka!I$22,0)*1000</f>
        <v>0</v>
      </c>
      <c r="I12" s="219">
        <f>IFERROR('Model objednávkový (MO)'!L$26*SUM(Objednávka!J37,Objednávka!J57,Objednávka!J77)/Objednávka!J$22,0)*1000</f>
        <v>0</v>
      </c>
      <c r="J12" s="219">
        <f>IFERROR('Model objednávkový (MO)'!M$26*SUM(Objednávka!K37,Objednávka!K57,Objednávka!K77)/Objednávka!K$22,0)*1000</f>
        <v>0</v>
      </c>
      <c r="K12" s="220">
        <f>IFERROR('Model objednávkový (MO)'!N$26*SUM(Objednávka!L37,Objednávka!L57,Objednávka!L77)/Objednávka!L$22,0)*1000</f>
        <v>0</v>
      </c>
    </row>
    <row r="13" spans="1:11" ht="15" x14ac:dyDescent="0.25">
      <c r="A13" s="6" t="s">
        <v>239</v>
      </c>
      <c r="B13" s="218">
        <f>IFERROR('Model objednávkový (MO)'!E$26*SUM(Objednávka!C38,Objednávka!C58,Objednávka!C78)/Objednávka!C$22,0)*1000</f>
        <v>0</v>
      </c>
      <c r="C13" s="219">
        <f>IFERROR('Model objednávkový (MO)'!F$26*SUM(Objednávka!D38,Objednávka!D58,Objednávka!D78)/Objednávka!D$22,0)*1000</f>
        <v>0</v>
      </c>
      <c r="D13" s="219">
        <f>IFERROR('Model objednávkový (MO)'!G$26*SUM(Objednávka!E38,Objednávka!E58,Objednávka!E78)/Objednávka!E$22,0)*1000</f>
        <v>0</v>
      </c>
      <c r="E13" s="219">
        <f>IFERROR('Model objednávkový (MO)'!H$26*SUM(Objednávka!F38,Objednávka!F58,Objednávka!F78)/Objednávka!F$22,0)*1000</f>
        <v>0</v>
      </c>
      <c r="F13" s="219">
        <f>IFERROR('Model objednávkový (MO)'!I$26*SUM(Objednávka!G38,Objednávka!G58,Objednávka!G78)/Objednávka!G$22,0)*1000</f>
        <v>0</v>
      </c>
      <c r="G13" s="219">
        <f>IFERROR('Model objednávkový (MO)'!J$26*SUM(Objednávka!H38,Objednávka!H58,Objednávka!H78)/Objednávka!H$22,0)*1000</f>
        <v>0</v>
      </c>
      <c r="H13" s="219">
        <f>IFERROR('Model objednávkový (MO)'!K$26*SUM(Objednávka!I38,Objednávka!I58,Objednávka!I78)/Objednávka!I$22,0)*1000</f>
        <v>0</v>
      </c>
      <c r="I13" s="219">
        <f>IFERROR('Model objednávkový (MO)'!L$26*SUM(Objednávka!J38,Objednávka!J58,Objednávka!J78)/Objednávka!J$22,0)*1000</f>
        <v>0</v>
      </c>
      <c r="J13" s="219">
        <f>IFERROR('Model objednávkový (MO)'!M$26*SUM(Objednávka!K38,Objednávka!K58,Objednávka!K78)/Objednávka!K$22,0)*1000</f>
        <v>0</v>
      </c>
      <c r="K13" s="220">
        <f>IFERROR('Model objednávkový (MO)'!N$26*SUM(Objednávka!L38,Objednávka!L58,Objednávka!L78)/Objednávka!L$22,0)*1000</f>
        <v>0</v>
      </c>
    </row>
    <row r="14" spans="1:11" ht="15" x14ac:dyDescent="0.25">
      <c r="A14" s="6" t="s">
        <v>240</v>
      </c>
      <c r="B14" s="218">
        <f>IFERROR('Model objednávkový (MO)'!E$26*SUM(Objednávka!C39,Objednávka!C59,Objednávka!C79)/Objednávka!C$22,0)*1000</f>
        <v>0</v>
      </c>
      <c r="C14" s="219">
        <f>IFERROR('Model objednávkový (MO)'!F$26*SUM(Objednávka!D39,Objednávka!D59,Objednávka!D79)/Objednávka!D$22,0)*1000</f>
        <v>0</v>
      </c>
      <c r="D14" s="219">
        <f>IFERROR('Model objednávkový (MO)'!G$26*SUM(Objednávka!E39,Objednávka!E59,Objednávka!E79)/Objednávka!E$22,0)*1000</f>
        <v>0</v>
      </c>
      <c r="E14" s="219">
        <f>IFERROR('Model objednávkový (MO)'!H$26*SUM(Objednávka!F39,Objednávka!F59,Objednávka!F79)/Objednávka!F$22,0)*1000</f>
        <v>0</v>
      </c>
      <c r="F14" s="219">
        <f>IFERROR('Model objednávkový (MO)'!I$26*SUM(Objednávka!G39,Objednávka!G59,Objednávka!G79)/Objednávka!G$22,0)*1000</f>
        <v>0</v>
      </c>
      <c r="G14" s="219">
        <f>IFERROR('Model objednávkový (MO)'!J$26*SUM(Objednávka!H39,Objednávka!H59,Objednávka!H79)/Objednávka!H$22,0)*1000</f>
        <v>0</v>
      </c>
      <c r="H14" s="219">
        <f>IFERROR('Model objednávkový (MO)'!K$26*SUM(Objednávka!I39,Objednávka!I59,Objednávka!I79)/Objednávka!I$22,0)*1000</f>
        <v>0</v>
      </c>
      <c r="I14" s="219">
        <f>IFERROR('Model objednávkový (MO)'!L$26*SUM(Objednávka!J39,Objednávka!J59,Objednávka!J79)/Objednávka!J$22,0)*1000</f>
        <v>0</v>
      </c>
      <c r="J14" s="219">
        <f>IFERROR('Model objednávkový (MO)'!M$26*SUM(Objednávka!K39,Objednávka!K59,Objednávka!K79)/Objednávka!K$22,0)*1000</f>
        <v>0</v>
      </c>
      <c r="K14" s="220">
        <f>IFERROR('Model objednávkový (MO)'!N$26*SUM(Objednávka!L39,Objednávka!L59,Objednávka!L79)/Objednávka!L$22,0)*1000</f>
        <v>0</v>
      </c>
    </row>
    <row r="15" spans="1:11" ht="15.75" thickBot="1" x14ac:dyDescent="0.3">
      <c r="A15" s="37" t="s">
        <v>241</v>
      </c>
      <c r="B15" s="221">
        <f>IFERROR('Model objednávkový (MO)'!E$26*SUM(Objednávka!C40,Objednávka!C60,Objednávka!C80)/Objednávka!C$22,0)*1000</f>
        <v>0</v>
      </c>
      <c r="C15" s="222">
        <f>IFERROR('Model objednávkový (MO)'!F$26*SUM(Objednávka!D40,Objednávka!D60,Objednávka!D80)/Objednávka!D$22,0)*1000</f>
        <v>0</v>
      </c>
      <c r="D15" s="222">
        <f>IFERROR('Model objednávkový (MO)'!G$26*SUM(Objednávka!E40,Objednávka!E60,Objednávka!E80)/Objednávka!E$22,0)*1000</f>
        <v>0</v>
      </c>
      <c r="E15" s="222">
        <f>IFERROR('Model objednávkový (MO)'!H$26*SUM(Objednávka!F40,Objednávka!F60,Objednávka!F80)/Objednávka!F$22,0)*1000</f>
        <v>0</v>
      </c>
      <c r="F15" s="222">
        <f>IFERROR('Model objednávkový (MO)'!I$26*SUM(Objednávka!G40,Objednávka!G60,Objednávka!G80)/Objednávka!G$22,0)*1000</f>
        <v>0</v>
      </c>
      <c r="G15" s="222">
        <f>IFERROR('Model objednávkový (MO)'!J$26*SUM(Objednávka!H40,Objednávka!H60,Objednávka!H80)/Objednávka!H$22,0)*1000</f>
        <v>0</v>
      </c>
      <c r="H15" s="222">
        <f>IFERROR('Model objednávkový (MO)'!K$26*SUM(Objednávka!I40,Objednávka!I60,Objednávka!I80)/Objednávka!I$22,0)*1000</f>
        <v>0</v>
      </c>
      <c r="I15" s="222">
        <f>IFERROR('Model objednávkový (MO)'!L$26*SUM(Objednávka!J40,Objednávka!J60,Objednávka!J80)/Objednávka!J$22,0)*1000</f>
        <v>0</v>
      </c>
      <c r="J15" s="222">
        <f>IFERROR('Model objednávkový (MO)'!M$26*SUM(Objednávka!K40,Objednávka!K60,Objednávka!K80)/Objednávka!K$22,0)*1000</f>
        <v>0</v>
      </c>
      <c r="K15" s="223">
        <f>IFERROR('Model objednávkový (MO)'!N$26*SUM(Objednávka!L40,Objednávka!L60,Objednávka!L80)/Objednávka!L$22,0)*1000</f>
        <v>0</v>
      </c>
    </row>
    <row r="16" spans="1:11" ht="15.75" thickBot="1" x14ac:dyDescent="0.3">
      <c r="A16" s="63" t="s">
        <v>242</v>
      </c>
      <c r="B16" s="224">
        <f>SUM(B3:B15)</f>
        <v>0</v>
      </c>
      <c r="C16" s="225">
        <f t="shared" ref="C16:K16" si="0">SUM(C3:C15)</f>
        <v>0</v>
      </c>
      <c r="D16" s="225">
        <f t="shared" si="0"/>
        <v>0</v>
      </c>
      <c r="E16" s="225">
        <f t="shared" si="0"/>
        <v>0</v>
      </c>
      <c r="F16" s="225">
        <f t="shared" si="0"/>
        <v>0</v>
      </c>
      <c r="G16" s="225">
        <f t="shared" si="0"/>
        <v>0</v>
      </c>
      <c r="H16" s="225">
        <f t="shared" si="0"/>
        <v>0</v>
      </c>
      <c r="I16" s="225">
        <f t="shared" si="0"/>
        <v>0</v>
      </c>
      <c r="J16" s="225">
        <f t="shared" si="0"/>
        <v>0</v>
      </c>
      <c r="K16" s="226">
        <f t="shared" si="0"/>
        <v>0</v>
      </c>
    </row>
    <row r="17" spans="1:11" ht="15.75" thickBot="1" x14ac:dyDescent="0.3">
      <c r="A17" s="60"/>
      <c r="D17" s="131"/>
      <c r="E17" s="131"/>
      <c r="F17" s="131"/>
      <c r="G17" s="131"/>
      <c r="H17" s="131"/>
      <c r="I17" s="131"/>
      <c r="J17" s="131"/>
      <c r="K17" s="131"/>
    </row>
    <row r="18" spans="1:11" ht="15" x14ac:dyDescent="0.25">
      <c r="A18" s="55" t="s">
        <v>243</v>
      </c>
      <c r="B18" s="210" t="s">
        <v>50</v>
      </c>
      <c r="C18" s="211"/>
      <c r="D18" s="211"/>
      <c r="E18" s="211"/>
      <c r="F18" s="211"/>
      <c r="G18" s="211"/>
      <c r="H18" s="211"/>
      <c r="I18" s="211"/>
      <c r="J18" s="211"/>
      <c r="K18" s="276"/>
    </row>
    <row r="19" spans="1:11" ht="15.75" thickBot="1" x14ac:dyDescent="0.3">
      <c r="A19" s="15" t="s">
        <v>244</v>
      </c>
      <c r="B19" s="17" t="s">
        <v>53</v>
      </c>
      <c r="C19" s="17" t="s">
        <v>185</v>
      </c>
      <c r="D19" s="17" t="s">
        <v>186</v>
      </c>
      <c r="E19" s="17" t="s">
        <v>187</v>
      </c>
      <c r="F19" s="17" t="s">
        <v>188</v>
      </c>
      <c r="G19" s="17" t="s">
        <v>189</v>
      </c>
      <c r="H19" s="17" t="s">
        <v>190</v>
      </c>
      <c r="I19" s="17" t="s">
        <v>191</v>
      </c>
      <c r="J19" s="17" t="s">
        <v>192</v>
      </c>
      <c r="K19" s="25" t="s">
        <v>193</v>
      </c>
    </row>
    <row r="20" spans="1:11" s="230" customFormat="1" ht="15.75" thickTop="1" x14ac:dyDescent="0.25">
      <c r="A20" s="62" t="s">
        <v>245</v>
      </c>
      <c r="B20" s="227">
        <f>B16*B21</f>
        <v>0</v>
      </c>
      <c r="C20" s="228">
        <f>C16*C21</f>
        <v>0</v>
      </c>
      <c r="D20" s="228">
        <f>IF(D16=0,0,SUM(Kompenzace!D9:D14,Kompenzace!E3:E8))</f>
        <v>0</v>
      </c>
      <c r="E20" s="228">
        <f>IF(E16=0,0,SUM(Kompenzace!E9:E14,Kompenzace!F3:F8))</f>
        <v>0</v>
      </c>
      <c r="F20" s="228">
        <f>IF(F16=0,0,SUM(Kompenzace!F9:F14,Kompenzace!G3:G8))</f>
        <v>0</v>
      </c>
      <c r="G20" s="228">
        <f>IF(G16=0,0,SUM(Kompenzace!G9:G14,Kompenzace!H3:H8))</f>
        <v>0</v>
      </c>
      <c r="H20" s="228">
        <f>IF(H16=0,0,SUM(Kompenzace!H9:H14,Kompenzace!I3:I8))</f>
        <v>0</v>
      </c>
      <c r="I20" s="228">
        <f>IF(I16=0,0,SUM(Kompenzace!I9:I14,Kompenzace!J3:J8))</f>
        <v>0</v>
      </c>
      <c r="J20" s="228">
        <f>IF(J16=0,0,SUM(Kompenzace!J9:J14,Kompenzace!K3:K8))</f>
        <v>0</v>
      </c>
      <c r="K20" s="229">
        <f>IF(K16=0,0,SUM(Kompenzace!K9:K14,Kompenzace!L3:L8))</f>
        <v>0</v>
      </c>
    </row>
    <row r="21" spans="1:11" ht="15.75" thickBot="1" x14ac:dyDescent="0.3">
      <c r="A21" s="37" t="s">
        <v>246</v>
      </c>
      <c r="B21" s="231">
        <v>0.1</v>
      </c>
      <c r="C21" s="232">
        <v>0.1</v>
      </c>
      <c r="D21" s="233" t="str">
        <f>IFERROR(D20/D16, "-")</f>
        <v>-</v>
      </c>
      <c r="E21" s="233" t="str">
        <f t="shared" ref="E21:K21" si="1">IFERROR(E20/E16, "-")</f>
        <v>-</v>
      </c>
      <c r="F21" s="233" t="str">
        <f t="shared" si="1"/>
        <v>-</v>
      </c>
      <c r="G21" s="233" t="str">
        <f t="shared" si="1"/>
        <v>-</v>
      </c>
      <c r="H21" s="233" t="str">
        <f t="shared" si="1"/>
        <v>-</v>
      </c>
      <c r="I21" s="233" t="str">
        <f t="shared" si="1"/>
        <v>-</v>
      </c>
      <c r="J21" s="233" t="str">
        <f t="shared" si="1"/>
        <v>-</v>
      </c>
      <c r="K21" s="234" t="str">
        <f t="shared" si="1"/>
        <v>-</v>
      </c>
    </row>
    <row r="22" spans="1:11" ht="15.75" thickBot="1" x14ac:dyDescent="0.3">
      <c r="D22" s="131"/>
      <c r="E22" s="131"/>
      <c r="F22" s="131"/>
      <c r="G22" s="131"/>
      <c r="H22" s="131"/>
      <c r="I22" s="131"/>
      <c r="J22" s="131"/>
      <c r="K22" s="131"/>
    </row>
    <row r="23" spans="1:11" ht="15" x14ac:dyDescent="0.25">
      <c r="A23" s="55" t="s">
        <v>247</v>
      </c>
      <c r="B23" s="210" t="s">
        <v>50</v>
      </c>
      <c r="C23" s="211"/>
      <c r="D23" s="211"/>
      <c r="E23" s="211"/>
      <c r="F23" s="211"/>
      <c r="G23" s="211"/>
      <c r="H23" s="211"/>
      <c r="I23" s="211"/>
      <c r="J23" s="211"/>
      <c r="K23" s="276"/>
    </row>
    <row r="24" spans="1:11" ht="15.75" thickBot="1" x14ac:dyDescent="0.3">
      <c r="A24" s="15" t="s">
        <v>248</v>
      </c>
      <c r="B24" s="17" t="s">
        <v>53</v>
      </c>
      <c r="C24" s="17" t="s">
        <v>185</v>
      </c>
      <c r="D24" s="17" t="s">
        <v>186</v>
      </c>
      <c r="E24" s="17" t="s">
        <v>187</v>
      </c>
      <c r="F24" s="17" t="s">
        <v>188</v>
      </c>
      <c r="G24" s="17" t="s">
        <v>189</v>
      </c>
      <c r="H24" s="17" t="s">
        <v>190</v>
      </c>
      <c r="I24" s="17" t="s">
        <v>191</v>
      </c>
      <c r="J24" s="17" t="s">
        <v>192</v>
      </c>
      <c r="K24" s="25" t="s">
        <v>193</v>
      </c>
    </row>
    <row r="25" spans="1:11" s="230" customFormat="1" ht="15.75" thickTop="1" x14ac:dyDescent="0.25">
      <c r="A25" s="4" t="s">
        <v>229</v>
      </c>
      <c r="B25" s="212">
        <f>IFERROR(B3*(1-B$21),B3)</f>
        <v>0</v>
      </c>
      <c r="C25" s="213">
        <f t="shared" ref="C25:K25" si="2">IFERROR(C3*(1-C$21),C3)</f>
        <v>0</v>
      </c>
      <c r="D25" s="213">
        <f t="shared" si="2"/>
        <v>0</v>
      </c>
      <c r="E25" s="213">
        <f t="shared" si="2"/>
        <v>0</v>
      </c>
      <c r="F25" s="213">
        <f t="shared" si="2"/>
        <v>0</v>
      </c>
      <c r="G25" s="213">
        <f t="shared" si="2"/>
        <v>0</v>
      </c>
      <c r="H25" s="213">
        <f t="shared" si="2"/>
        <v>0</v>
      </c>
      <c r="I25" s="213">
        <f t="shared" si="2"/>
        <v>0</v>
      </c>
      <c r="J25" s="213">
        <f t="shared" si="2"/>
        <v>0</v>
      </c>
      <c r="K25" s="214">
        <f t="shared" si="2"/>
        <v>0</v>
      </c>
    </row>
    <row r="26" spans="1:11" s="230" customFormat="1" ht="15" x14ac:dyDescent="0.25">
      <c r="A26" s="32" t="s">
        <v>230</v>
      </c>
      <c r="B26" s="215">
        <f t="shared" ref="B26:K26" si="3">IFERROR(B4*(1-B$21),B4)</f>
        <v>0</v>
      </c>
      <c r="C26" s="216">
        <f t="shared" si="3"/>
        <v>0</v>
      </c>
      <c r="D26" s="216">
        <f t="shared" si="3"/>
        <v>0</v>
      </c>
      <c r="E26" s="216">
        <f t="shared" si="3"/>
        <v>0</v>
      </c>
      <c r="F26" s="216">
        <f t="shared" si="3"/>
        <v>0</v>
      </c>
      <c r="G26" s="216">
        <f t="shared" si="3"/>
        <v>0</v>
      </c>
      <c r="H26" s="216">
        <f t="shared" si="3"/>
        <v>0</v>
      </c>
      <c r="I26" s="216">
        <f t="shared" si="3"/>
        <v>0</v>
      </c>
      <c r="J26" s="216">
        <f t="shared" si="3"/>
        <v>0</v>
      </c>
      <c r="K26" s="217">
        <f t="shared" si="3"/>
        <v>0</v>
      </c>
    </row>
    <row r="27" spans="1:11" s="230" customFormat="1" ht="15" x14ac:dyDescent="0.25">
      <c r="A27" s="6" t="s">
        <v>231</v>
      </c>
      <c r="B27" s="218">
        <f t="shared" ref="B27:K27" si="4">IFERROR(B5*(1-B$21),B5)</f>
        <v>0</v>
      </c>
      <c r="C27" s="219">
        <f t="shared" si="4"/>
        <v>0</v>
      </c>
      <c r="D27" s="219">
        <f t="shared" si="4"/>
        <v>0</v>
      </c>
      <c r="E27" s="219">
        <f t="shared" si="4"/>
        <v>0</v>
      </c>
      <c r="F27" s="219">
        <f t="shared" si="4"/>
        <v>0</v>
      </c>
      <c r="G27" s="219">
        <f t="shared" si="4"/>
        <v>0</v>
      </c>
      <c r="H27" s="219">
        <f t="shared" si="4"/>
        <v>0</v>
      </c>
      <c r="I27" s="219">
        <f t="shared" si="4"/>
        <v>0</v>
      </c>
      <c r="J27" s="219">
        <f t="shared" si="4"/>
        <v>0</v>
      </c>
      <c r="K27" s="220">
        <f t="shared" si="4"/>
        <v>0</v>
      </c>
    </row>
    <row r="28" spans="1:11" s="230" customFormat="1" ht="15" x14ac:dyDescent="0.25">
      <c r="A28" s="6" t="s">
        <v>232</v>
      </c>
      <c r="B28" s="218">
        <f t="shared" ref="B28:K28" si="5">IFERROR(B6*(1-B$21),B6)</f>
        <v>0</v>
      </c>
      <c r="C28" s="219">
        <f t="shared" si="5"/>
        <v>0</v>
      </c>
      <c r="D28" s="219">
        <f t="shared" si="5"/>
        <v>0</v>
      </c>
      <c r="E28" s="219">
        <f t="shared" si="5"/>
        <v>0</v>
      </c>
      <c r="F28" s="219">
        <f t="shared" si="5"/>
        <v>0</v>
      </c>
      <c r="G28" s="219">
        <f t="shared" si="5"/>
        <v>0</v>
      </c>
      <c r="H28" s="219">
        <f t="shared" si="5"/>
        <v>0</v>
      </c>
      <c r="I28" s="219">
        <f t="shared" si="5"/>
        <v>0</v>
      </c>
      <c r="J28" s="219">
        <f t="shared" si="5"/>
        <v>0</v>
      </c>
      <c r="K28" s="220">
        <f t="shared" si="5"/>
        <v>0</v>
      </c>
    </row>
    <row r="29" spans="1:11" s="230" customFormat="1" ht="15" x14ac:dyDescent="0.25">
      <c r="A29" s="6" t="s">
        <v>233</v>
      </c>
      <c r="B29" s="218">
        <f t="shared" ref="B29:K29" si="6">IFERROR(B7*(1-B$21),B7)</f>
        <v>0</v>
      </c>
      <c r="C29" s="219">
        <f t="shared" si="6"/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20">
        <f t="shared" si="6"/>
        <v>0</v>
      </c>
    </row>
    <row r="30" spans="1:11" s="230" customFormat="1" ht="15" x14ac:dyDescent="0.25">
      <c r="A30" s="6" t="s">
        <v>234</v>
      </c>
      <c r="B30" s="218">
        <f t="shared" ref="B30:K30" si="7">IFERROR(B8*(1-B$21),B8)</f>
        <v>0</v>
      </c>
      <c r="C30" s="219">
        <f t="shared" si="7"/>
        <v>0</v>
      </c>
      <c r="D30" s="219">
        <f t="shared" si="7"/>
        <v>0</v>
      </c>
      <c r="E30" s="219">
        <f t="shared" si="7"/>
        <v>0</v>
      </c>
      <c r="F30" s="219">
        <f t="shared" si="7"/>
        <v>0</v>
      </c>
      <c r="G30" s="219">
        <f t="shared" si="7"/>
        <v>0</v>
      </c>
      <c r="H30" s="219">
        <f t="shared" si="7"/>
        <v>0</v>
      </c>
      <c r="I30" s="219">
        <f t="shared" si="7"/>
        <v>0</v>
      </c>
      <c r="J30" s="219">
        <f t="shared" si="7"/>
        <v>0</v>
      </c>
      <c r="K30" s="220">
        <f t="shared" si="7"/>
        <v>0</v>
      </c>
    </row>
    <row r="31" spans="1:11" s="230" customFormat="1" ht="15" x14ac:dyDescent="0.25">
      <c r="A31" s="6" t="s">
        <v>235</v>
      </c>
      <c r="B31" s="218">
        <f t="shared" ref="B31:K31" si="8">IFERROR(B9*(1-B$21),B9)</f>
        <v>0</v>
      </c>
      <c r="C31" s="219">
        <f t="shared" si="8"/>
        <v>0</v>
      </c>
      <c r="D31" s="219">
        <f t="shared" si="8"/>
        <v>0</v>
      </c>
      <c r="E31" s="219">
        <f t="shared" si="8"/>
        <v>0</v>
      </c>
      <c r="F31" s="219">
        <f t="shared" si="8"/>
        <v>0</v>
      </c>
      <c r="G31" s="219">
        <f t="shared" si="8"/>
        <v>0</v>
      </c>
      <c r="H31" s="219">
        <f t="shared" si="8"/>
        <v>0</v>
      </c>
      <c r="I31" s="219">
        <f t="shared" si="8"/>
        <v>0</v>
      </c>
      <c r="J31" s="219">
        <f t="shared" si="8"/>
        <v>0</v>
      </c>
      <c r="K31" s="220">
        <f t="shared" si="8"/>
        <v>0</v>
      </c>
    </row>
    <row r="32" spans="1:11" s="230" customFormat="1" ht="15" x14ac:dyDescent="0.25">
      <c r="A32" s="6" t="s">
        <v>236</v>
      </c>
      <c r="B32" s="218">
        <f t="shared" ref="B32:K32" si="9">IFERROR(B10*(1-B$21),B10)</f>
        <v>0</v>
      </c>
      <c r="C32" s="219">
        <f t="shared" si="9"/>
        <v>0</v>
      </c>
      <c r="D32" s="219">
        <f t="shared" si="9"/>
        <v>0</v>
      </c>
      <c r="E32" s="219">
        <f t="shared" si="9"/>
        <v>0</v>
      </c>
      <c r="F32" s="219">
        <f t="shared" si="9"/>
        <v>0</v>
      </c>
      <c r="G32" s="219">
        <f t="shared" si="9"/>
        <v>0</v>
      </c>
      <c r="H32" s="219">
        <f t="shared" si="9"/>
        <v>0</v>
      </c>
      <c r="I32" s="219">
        <f t="shared" si="9"/>
        <v>0</v>
      </c>
      <c r="J32" s="219">
        <f t="shared" si="9"/>
        <v>0</v>
      </c>
      <c r="K32" s="220">
        <f t="shared" si="9"/>
        <v>0</v>
      </c>
    </row>
    <row r="33" spans="1:11" s="230" customFormat="1" ht="15" x14ac:dyDescent="0.25">
      <c r="A33" s="6" t="s">
        <v>237</v>
      </c>
      <c r="B33" s="218">
        <f t="shared" ref="B33:K33" si="10">IFERROR(B11*(1-B$21),B11)</f>
        <v>0</v>
      </c>
      <c r="C33" s="219">
        <f t="shared" si="10"/>
        <v>0</v>
      </c>
      <c r="D33" s="219">
        <f t="shared" si="10"/>
        <v>0</v>
      </c>
      <c r="E33" s="219">
        <f t="shared" si="10"/>
        <v>0</v>
      </c>
      <c r="F33" s="219">
        <f t="shared" si="10"/>
        <v>0</v>
      </c>
      <c r="G33" s="219">
        <f t="shared" si="10"/>
        <v>0</v>
      </c>
      <c r="H33" s="219">
        <f t="shared" si="10"/>
        <v>0</v>
      </c>
      <c r="I33" s="219">
        <f t="shared" si="10"/>
        <v>0</v>
      </c>
      <c r="J33" s="219">
        <f t="shared" si="10"/>
        <v>0</v>
      </c>
      <c r="K33" s="220">
        <f t="shared" si="10"/>
        <v>0</v>
      </c>
    </row>
    <row r="34" spans="1:11" s="230" customFormat="1" ht="15" x14ac:dyDescent="0.25">
      <c r="A34" s="6" t="s">
        <v>238</v>
      </c>
      <c r="B34" s="218">
        <f t="shared" ref="B34:K34" si="11">IFERROR(B12*(1-B$21),B12)</f>
        <v>0</v>
      </c>
      <c r="C34" s="219">
        <f t="shared" si="11"/>
        <v>0</v>
      </c>
      <c r="D34" s="219">
        <f t="shared" si="11"/>
        <v>0</v>
      </c>
      <c r="E34" s="219">
        <f t="shared" si="11"/>
        <v>0</v>
      </c>
      <c r="F34" s="219">
        <f t="shared" si="11"/>
        <v>0</v>
      </c>
      <c r="G34" s="219">
        <f t="shared" si="11"/>
        <v>0</v>
      </c>
      <c r="H34" s="219">
        <f t="shared" si="11"/>
        <v>0</v>
      </c>
      <c r="I34" s="219">
        <f t="shared" si="11"/>
        <v>0</v>
      </c>
      <c r="J34" s="219">
        <f t="shared" si="11"/>
        <v>0</v>
      </c>
      <c r="K34" s="220">
        <f t="shared" si="11"/>
        <v>0</v>
      </c>
    </row>
    <row r="35" spans="1:11" s="230" customFormat="1" ht="15" x14ac:dyDescent="0.25">
      <c r="A35" s="6" t="s">
        <v>239</v>
      </c>
      <c r="B35" s="218">
        <f t="shared" ref="B35:K35" si="12">IFERROR(B13*(1-B$21),B13)</f>
        <v>0</v>
      </c>
      <c r="C35" s="219">
        <f t="shared" si="12"/>
        <v>0</v>
      </c>
      <c r="D35" s="219">
        <f t="shared" si="12"/>
        <v>0</v>
      </c>
      <c r="E35" s="219">
        <f t="shared" si="12"/>
        <v>0</v>
      </c>
      <c r="F35" s="219">
        <f t="shared" si="12"/>
        <v>0</v>
      </c>
      <c r="G35" s="219">
        <f t="shared" si="12"/>
        <v>0</v>
      </c>
      <c r="H35" s="219">
        <f t="shared" si="12"/>
        <v>0</v>
      </c>
      <c r="I35" s="219">
        <f t="shared" si="12"/>
        <v>0</v>
      </c>
      <c r="J35" s="219">
        <f t="shared" si="12"/>
        <v>0</v>
      </c>
      <c r="K35" s="220">
        <f t="shared" si="12"/>
        <v>0</v>
      </c>
    </row>
    <row r="36" spans="1:11" s="230" customFormat="1" ht="15" x14ac:dyDescent="0.25">
      <c r="A36" s="6" t="s">
        <v>240</v>
      </c>
      <c r="B36" s="218">
        <f t="shared" ref="B36:K36" si="13">IFERROR(B14*(1-B$21),B14)</f>
        <v>0</v>
      </c>
      <c r="C36" s="219">
        <f t="shared" si="13"/>
        <v>0</v>
      </c>
      <c r="D36" s="219">
        <f t="shared" si="13"/>
        <v>0</v>
      </c>
      <c r="E36" s="219">
        <f t="shared" si="13"/>
        <v>0</v>
      </c>
      <c r="F36" s="219">
        <f t="shared" si="13"/>
        <v>0</v>
      </c>
      <c r="G36" s="219">
        <f t="shared" si="13"/>
        <v>0</v>
      </c>
      <c r="H36" s="219">
        <f t="shared" si="13"/>
        <v>0</v>
      </c>
      <c r="I36" s="219">
        <f t="shared" si="13"/>
        <v>0</v>
      </c>
      <c r="J36" s="219">
        <f t="shared" si="13"/>
        <v>0</v>
      </c>
      <c r="K36" s="220">
        <f t="shared" si="13"/>
        <v>0</v>
      </c>
    </row>
    <row r="37" spans="1:11" s="230" customFormat="1" ht="15.75" thickBot="1" x14ac:dyDescent="0.3">
      <c r="A37" s="37" t="s">
        <v>241</v>
      </c>
      <c r="B37" s="221">
        <f t="shared" ref="B37:K37" si="14">IFERROR(B15*(1-B$21),B15)</f>
        <v>0</v>
      </c>
      <c r="C37" s="222">
        <f t="shared" si="14"/>
        <v>0</v>
      </c>
      <c r="D37" s="222">
        <f t="shared" si="14"/>
        <v>0</v>
      </c>
      <c r="E37" s="222">
        <f t="shared" si="14"/>
        <v>0</v>
      </c>
      <c r="F37" s="222">
        <f t="shared" si="14"/>
        <v>0</v>
      </c>
      <c r="G37" s="222">
        <f t="shared" si="14"/>
        <v>0</v>
      </c>
      <c r="H37" s="222">
        <f t="shared" si="14"/>
        <v>0</v>
      </c>
      <c r="I37" s="222">
        <f t="shared" si="14"/>
        <v>0</v>
      </c>
      <c r="J37" s="222">
        <f t="shared" si="14"/>
        <v>0</v>
      </c>
      <c r="K37" s="223">
        <f t="shared" si="14"/>
        <v>0</v>
      </c>
    </row>
    <row r="38" spans="1:11" s="230" customFormat="1" ht="15.75" thickBot="1" x14ac:dyDescent="0.3">
      <c r="A38" s="63" t="s">
        <v>249</v>
      </c>
      <c r="B38" s="224">
        <f>SUM(B25:B37)</f>
        <v>0</v>
      </c>
      <c r="C38" s="225">
        <f t="shared" ref="C38:K38" si="15">SUM(C25:C37)</f>
        <v>0</v>
      </c>
      <c r="D38" s="225">
        <f t="shared" si="15"/>
        <v>0</v>
      </c>
      <c r="E38" s="225">
        <f t="shared" si="15"/>
        <v>0</v>
      </c>
      <c r="F38" s="225">
        <f t="shared" si="15"/>
        <v>0</v>
      </c>
      <c r="G38" s="225">
        <f t="shared" si="15"/>
        <v>0</v>
      </c>
      <c r="H38" s="225">
        <f t="shared" si="15"/>
        <v>0</v>
      </c>
      <c r="I38" s="225">
        <f t="shared" si="15"/>
        <v>0</v>
      </c>
      <c r="J38" s="225">
        <f t="shared" si="15"/>
        <v>0</v>
      </c>
      <c r="K38" s="226">
        <f t="shared" si="15"/>
        <v>0</v>
      </c>
    </row>
    <row r="39" spans="1:11" ht="15" hidden="1" x14ac:dyDescent="0.25"/>
    <row r="40" spans="1:11" ht="15" hidden="1" x14ac:dyDescent="0.25"/>
    <row r="41" spans="1:11" ht="15" hidden="1" x14ac:dyDescent="0.25"/>
  </sheetData>
  <sheetProtection algorithmName="SHA-512" hashValue="pjRJKkXcNGJlJifG37I79Tk0jHdhwjPWoZ2z7KmA7GNytu2DzZZ34dM/uQAHyXp/K18gB9GutXPkQXLI6t6ckw==" saltValue="gR2PA8tj8V2/s4+VmaCdjA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&amp;C_x000D_&amp;1#&amp;"Calibri"&amp;10&amp;K000000 Mott MacDonald Restricted</oddFooter>
  </headerFooter>
  <ignoredErrors>
    <ignoredError sqref="D20 E20:K2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5">
    <tabColor rgb="FF7030A0"/>
  </sheetPr>
  <dimension ref="A1:Q101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60.7109375" customWidth="1"/>
    <col min="2" max="12" width="9.7109375" customWidth="1"/>
    <col min="13" max="17" width="0" hidden="1" customWidth="1"/>
    <col min="18" max="16384" width="9.140625" hidden="1"/>
  </cols>
  <sheetData>
    <row r="1" spans="1:12" x14ac:dyDescent="0.25">
      <c r="A1" s="55" t="s">
        <v>129</v>
      </c>
      <c r="B1" s="56"/>
      <c r="C1" s="19" t="s">
        <v>50</v>
      </c>
      <c r="D1" s="84"/>
      <c r="E1" s="84"/>
      <c r="F1" s="84"/>
      <c r="G1" s="84"/>
      <c r="H1" s="84"/>
      <c r="I1" s="84"/>
      <c r="J1" s="84"/>
      <c r="K1" s="84"/>
      <c r="L1" s="276"/>
    </row>
    <row r="2" spans="1:12" ht="15.75" thickBot="1" x14ac:dyDescent="0.3">
      <c r="A2" s="15" t="s">
        <v>94</v>
      </c>
      <c r="B2" s="169"/>
      <c r="C2" s="20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.75" thickTop="1" x14ac:dyDescent="0.25">
      <c r="A3" s="4" t="s">
        <v>57</v>
      </c>
      <c r="B3" s="5"/>
      <c r="C3" s="66">
        <f>Objednávka!C28+Objednávka!C48+Objednávka!C68</f>
        <v>0</v>
      </c>
      <c r="D3" s="67">
        <f>Objednávka!D28+Objednávka!D48+Objednávka!D68</f>
        <v>0</v>
      </c>
      <c r="E3" s="67">
        <f>Objednávka!E28+Objednávka!E48+Objednávka!E68</f>
        <v>0</v>
      </c>
      <c r="F3" s="67">
        <f>Objednávka!F28+Objednávka!F48+Objednávka!F68</f>
        <v>0</v>
      </c>
      <c r="G3" s="67">
        <f>Objednávka!G28+Objednávka!G48+Objednávka!G68</f>
        <v>0</v>
      </c>
      <c r="H3" s="67">
        <f>Objednávka!H28+Objednávka!H48+Objednávka!H68</f>
        <v>0</v>
      </c>
      <c r="I3" s="67">
        <f>Objednávka!I28+Objednávka!I48+Objednávka!I68</f>
        <v>0</v>
      </c>
      <c r="J3" s="67">
        <f>Objednávka!J28+Objednávka!J48+Objednávka!J68</f>
        <v>0</v>
      </c>
      <c r="K3" s="67">
        <f>Objednávka!K28+Objednávka!K48+Objednávka!K68</f>
        <v>0</v>
      </c>
      <c r="L3" s="162">
        <f>Objednávka!L28+Objednávka!L48+Objednávka!L68</f>
        <v>0</v>
      </c>
    </row>
    <row r="4" spans="1:12" x14ac:dyDescent="0.25">
      <c r="A4" s="32" t="s">
        <v>37</v>
      </c>
      <c r="B4" s="33"/>
      <c r="C4" s="90">
        <f>Objednávka!C29+Objednávka!C49+Objednávka!C69</f>
        <v>0</v>
      </c>
      <c r="D4" s="91">
        <f>Objednávka!D29+Objednávka!D49+Objednávka!D69</f>
        <v>0</v>
      </c>
      <c r="E4" s="91">
        <f>Objednávka!E29+Objednávka!E49+Objednávka!E69</f>
        <v>0</v>
      </c>
      <c r="F4" s="91">
        <f>Objednávka!F29+Objednávka!F49+Objednávka!F69</f>
        <v>0</v>
      </c>
      <c r="G4" s="91">
        <f>Objednávka!G29+Objednávka!G49+Objednávka!G69</f>
        <v>0</v>
      </c>
      <c r="H4" s="91">
        <f>Objednávka!H29+Objednávka!H49+Objednávka!H69</f>
        <v>0</v>
      </c>
      <c r="I4" s="91">
        <f>Objednávka!I29+Objednávka!I49+Objednávka!I69</f>
        <v>0</v>
      </c>
      <c r="J4" s="91">
        <f>Objednávka!J29+Objednávka!J49+Objednávka!J69</f>
        <v>0</v>
      </c>
      <c r="K4" s="91">
        <f>Objednávka!K29+Objednávka!K49+Objednávka!K69</f>
        <v>0</v>
      </c>
      <c r="L4" s="163">
        <f>Objednávka!L29+Objednávka!L49+Objednávka!L69</f>
        <v>0</v>
      </c>
    </row>
    <row r="5" spans="1:12" x14ac:dyDescent="0.25">
      <c r="A5" s="6" t="s">
        <v>38</v>
      </c>
      <c r="B5" s="7"/>
      <c r="C5" s="68">
        <f>Objednávka!C30+Objednávka!C50+Objednávka!C70</f>
        <v>0</v>
      </c>
      <c r="D5" s="69">
        <f>Objednávka!D30+Objednávka!D50+Objednávka!D70</f>
        <v>0</v>
      </c>
      <c r="E5" s="69">
        <f>Objednávka!E30+Objednávka!E50+Objednávka!E70</f>
        <v>0</v>
      </c>
      <c r="F5" s="69">
        <f>Objednávka!F30+Objednávka!F50+Objednávka!F70</f>
        <v>0</v>
      </c>
      <c r="G5" s="69">
        <f>Objednávka!G30+Objednávka!G50+Objednávka!G70</f>
        <v>0</v>
      </c>
      <c r="H5" s="69">
        <f>Objednávka!H30+Objednávka!H50+Objednávka!H70</f>
        <v>0</v>
      </c>
      <c r="I5" s="69">
        <f>Objednávka!I30+Objednávka!I50+Objednávka!I70</f>
        <v>0</v>
      </c>
      <c r="J5" s="69">
        <f>Objednávka!J30+Objednávka!J50+Objednávka!J70</f>
        <v>0</v>
      </c>
      <c r="K5" s="69">
        <f>Objednávka!K30+Objednávka!K50+Objednávka!K70</f>
        <v>0</v>
      </c>
      <c r="L5" s="161">
        <f>Objednávka!L30+Objednávka!L50+Objednávka!L70</f>
        <v>0</v>
      </c>
    </row>
    <row r="6" spans="1:12" x14ac:dyDescent="0.25">
      <c r="A6" s="6" t="s">
        <v>39</v>
      </c>
      <c r="B6" s="7"/>
      <c r="C6" s="68">
        <f>Objednávka!C31+Objednávka!C51+Objednávka!C71</f>
        <v>0</v>
      </c>
      <c r="D6" s="69">
        <f>Objednávka!D31+Objednávka!D51+Objednávka!D71</f>
        <v>0</v>
      </c>
      <c r="E6" s="69">
        <f>Objednávka!E31+Objednávka!E51+Objednávka!E71</f>
        <v>0</v>
      </c>
      <c r="F6" s="69">
        <f>Objednávka!F31+Objednávka!F51+Objednávka!F71</f>
        <v>0</v>
      </c>
      <c r="G6" s="69">
        <f>Objednávka!G31+Objednávka!G51+Objednávka!G71</f>
        <v>0</v>
      </c>
      <c r="H6" s="69">
        <f>Objednávka!H31+Objednávka!H51+Objednávka!H71</f>
        <v>0</v>
      </c>
      <c r="I6" s="69">
        <f>Objednávka!I31+Objednávka!I51+Objednávka!I71</f>
        <v>0</v>
      </c>
      <c r="J6" s="69">
        <f>Objednávka!J31+Objednávka!J51+Objednávka!J71</f>
        <v>0</v>
      </c>
      <c r="K6" s="69">
        <f>Objednávka!K31+Objednávka!K51+Objednávka!K71</f>
        <v>0</v>
      </c>
      <c r="L6" s="161">
        <f>Objednávka!L31+Objednávka!L51+Objednávka!L71</f>
        <v>0</v>
      </c>
    </row>
    <row r="7" spans="1:12" x14ac:dyDescent="0.25">
      <c r="A7" s="6" t="s">
        <v>40</v>
      </c>
      <c r="B7" s="7"/>
      <c r="C7" s="68">
        <f>Objednávka!C32+Objednávka!C52+Objednávka!C72</f>
        <v>0</v>
      </c>
      <c r="D7" s="69">
        <f>Objednávka!D32+Objednávka!D52+Objednávka!D72</f>
        <v>0</v>
      </c>
      <c r="E7" s="69">
        <f>Objednávka!E32+Objednávka!E52+Objednávka!E72</f>
        <v>0</v>
      </c>
      <c r="F7" s="69">
        <f>Objednávka!F32+Objednávka!F52+Objednávka!F72</f>
        <v>0</v>
      </c>
      <c r="G7" s="69">
        <f>Objednávka!G32+Objednávka!G52+Objednávka!G72</f>
        <v>0</v>
      </c>
      <c r="H7" s="69">
        <f>Objednávka!H32+Objednávka!H52+Objednávka!H72</f>
        <v>0</v>
      </c>
      <c r="I7" s="69">
        <f>Objednávka!I32+Objednávka!I52+Objednávka!I72</f>
        <v>0</v>
      </c>
      <c r="J7" s="69">
        <f>Objednávka!J32+Objednávka!J52+Objednávka!J72</f>
        <v>0</v>
      </c>
      <c r="K7" s="69">
        <f>Objednávka!K32+Objednávka!K52+Objednávka!K72</f>
        <v>0</v>
      </c>
      <c r="L7" s="161">
        <f>Objednávka!L32+Objednávka!L52+Objednávka!L72</f>
        <v>0</v>
      </c>
    </row>
    <row r="8" spans="1:12" x14ac:dyDescent="0.25">
      <c r="A8" s="6" t="s">
        <v>41</v>
      </c>
      <c r="B8" s="7"/>
      <c r="C8" s="68">
        <f>Objednávka!C33+Objednávka!C53+Objednávka!C73</f>
        <v>0</v>
      </c>
      <c r="D8" s="69">
        <f>Objednávka!D33+Objednávka!D53+Objednávka!D73</f>
        <v>0</v>
      </c>
      <c r="E8" s="69">
        <f>Objednávka!E33+Objednávka!E53+Objednávka!E73</f>
        <v>0</v>
      </c>
      <c r="F8" s="69">
        <f>Objednávka!F33+Objednávka!F53+Objednávka!F73</f>
        <v>0</v>
      </c>
      <c r="G8" s="69">
        <f>Objednávka!G33+Objednávka!G53+Objednávka!G73</f>
        <v>0</v>
      </c>
      <c r="H8" s="69">
        <f>Objednávka!H33+Objednávka!H53+Objednávka!H73</f>
        <v>0</v>
      </c>
      <c r="I8" s="69">
        <f>Objednávka!I33+Objednávka!I53+Objednávka!I73</f>
        <v>0</v>
      </c>
      <c r="J8" s="69">
        <f>Objednávka!J33+Objednávka!J53+Objednávka!J73</f>
        <v>0</v>
      </c>
      <c r="K8" s="69">
        <f>Objednávka!K33+Objednávka!K53+Objednávka!K73</f>
        <v>0</v>
      </c>
      <c r="L8" s="161">
        <f>Objednávka!L33+Objednávka!L53+Objednávka!L73</f>
        <v>0</v>
      </c>
    </row>
    <row r="9" spans="1:12" x14ac:dyDescent="0.25">
      <c r="A9" s="6" t="s">
        <v>42</v>
      </c>
      <c r="B9" s="7"/>
      <c r="C9" s="68">
        <f>Objednávka!C34+Objednávka!C54+Objednávka!C74</f>
        <v>0</v>
      </c>
      <c r="D9" s="69">
        <f>Objednávka!D34+Objednávka!D54+Objednávka!D74</f>
        <v>0</v>
      </c>
      <c r="E9" s="69">
        <f>Objednávka!E34+Objednávka!E54+Objednávka!E74</f>
        <v>0</v>
      </c>
      <c r="F9" s="69">
        <f>Objednávka!F34+Objednávka!F54+Objednávka!F74</f>
        <v>0</v>
      </c>
      <c r="G9" s="69">
        <f>Objednávka!G34+Objednávka!G54+Objednávka!G74</f>
        <v>0</v>
      </c>
      <c r="H9" s="69">
        <f>Objednávka!H34+Objednávka!H54+Objednávka!H74</f>
        <v>0</v>
      </c>
      <c r="I9" s="69">
        <f>Objednávka!I34+Objednávka!I54+Objednávka!I74</f>
        <v>0</v>
      </c>
      <c r="J9" s="69">
        <f>Objednávka!J34+Objednávka!J54+Objednávka!J74</f>
        <v>0</v>
      </c>
      <c r="K9" s="69">
        <f>Objednávka!K34+Objednávka!K54+Objednávka!K74</f>
        <v>0</v>
      </c>
      <c r="L9" s="161">
        <f>Objednávka!L34+Objednávka!L54+Objednávka!L74</f>
        <v>0</v>
      </c>
    </row>
    <row r="10" spans="1:12" x14ac:dyDescent="0.25">
      <c r="A10" s="6" t="s">
        <v>43</v>
      </c>
      <c r="B10" s="7"/>
      <c r="C10" s="68">
        <f>Objednávka!C35+Objednávka!C55+Objednávka!C75</f>
        <v>0</v>
      </c>
      <c r="D10" s="69">
        <f>Objednávka!D35+Objednávka!D55+Objednávka!D75</f>
        <v>0</v>
      </c>
      <c r="E10" s="69">
        <f>Objednávka!E35+Objednávka!E55+Objednávka!E75</f>
        <v>0</v>
      </c>
      <c r="F10" s="69">
        <f>Objednávka!F35+Objednávka!F55+Objednávka!F75</f>
        <v>0</v>
      </c>
      <c r="G10" s="69">
        <f>Objednávka!G35+Objednávka!G55+Objednávka!G75</f>
        <v>0</v>
      </c>
      <c r="H10" s="69">
        <f>Objednávka!H35+Objednávka!H55+Objednávka!H75</f>
        <v>0</v>
      </c>
      <c r="I10" s="69">
        <f>Objednávka!I35+Objednávka!I55+Objednávka!I75</f>
        <v>0</v>
      </c>
      <c r="J10" s="69">
        <f>Objednávka!J35+Objednávka!J55+Objednávka!J75</f>
        <v>0</v>
      </c>
      <c r="K10" s="69">
        <f>Objednávka!K35+Objednávka!K55+Objednávka!K75</f>
        <v>0</v>
      </c>
      <c r="L10" s="161">
        <f>Objednávka!L35+Objednávka!L55+Objednávka!L75</f>
        <v>0</v>
      </c>
    </row>
    <row r="11" spans="1:12" x14ac:dyDescent="0.25">
      <c r="A11" s="6" t="s">
        <v>44</v>
      </c>
      <c r="B11" s="7"/>
      <c r="C11" s="68">
        <f>Objednávka!C36+Objednávka!C56+Objednávka!C76</f>
        <v>0</v>
      </c>
      <c r="D11" s="69">
        <f>Objednávka!D36+Objednávka!D56+Objednávka!D76</f>
        <v>0</v>
      </c>
      <c r="E11" s="69">
        <f>Objednávka!E36+Objednávka!E56+Objednávka!E76</f>
        <v>0</v>
      </c>
      <c r="F11" s="69">
        <f>Objednávka!F36+Objednávka!F56+Objednávka!F76</f>
        <v>0</v>
      </c>
      <c r="G11" s="69">
        <f>Objednávka!G36+Objednávka!G56+Objednávka!G76</f>
        <v>0</v>
      </c>
      <c r="H11" s="69">
        <f>Objednávka!H36+Objednávka!H56+Objednávka!H76</f>
        <v>0</v>
      </c>
      <c r="I11" s="69">
        <f>Objednávka!I36+Objednávka!I56+Objednávka!I76</f>
        <v>0</v>
      </c>
      <c r="J11" s="69">
        <f>Objednávka!J36+Objednávka!J56+Objednávka!J76</f>
        <v>0</v>
      </c>
      <c r="K11" s="69">
        <f>Objednávka!K36+Objednávka!K56+Objednávka!K76</f>
        <v>0</v>
      </c>
      <c r="L11" s="161">
        <f>Objednávka!L36+Objednávka!L56+Objednávka!L76</f>
        <v>0</v>
      </c>
    </row>
    <row r="12" spans="1:12" x14ac:dyDescent="0.25">
      <c r="A12" s="6" t="s">
        <v>45</v>
      </c>
      <c r="B12" s="7"/>
      <c r="C12" s="68">
        <f>Objednávka!C37+Objednávka!C57+Objednávka!C77</f>
        <v>0</v>
      </c>
      <c r="D12" s="69">
        <f>Objednávka!D37+Objednávka!D57+Objednávka!D77</f>
        <v>0</v>
      </c>
      <c r="E12" s="69">
        <f>Objednávka!E37+Objednávka!E57+Objednávka!E77</f>
        <v>0</v>
      </c>
      <c r="F12" s="69">
        <f>Objednávka!F37+Objednávka!F57+Objednávka!F77</f>
        <v>0</v>
      </c>
      <c r="G12" s="69">
        <f>Objednávka!G37+Objednávka!G57+Objednávka!G77</f>
        <v>0</v>
      </c>
      <c r="H12" s="69">
        <f>Objednávka!H37+Objednávka!H57+Objednávka!H77</f>
        <v>0</v>
      </c>
      <c r="I12" s="69">
        <f>Objednávka!I37+Objednávka!I57+Objednávka!I77</f>
        <v>0</v>
      </c>
      <c r="J12" s="69">
        <f>Objednávka!J37+Objednávka!J57+Objednávka!J77</f>
        <v>0</v>
      </c>
      <c r="K12" s="69">
        <f>Objednávka!K37+Objednávka!K57+Objednávka!K77</f>
        <v>0</v>
      </c>
      <c r="L12" s="161">
        <f>Objednávka!L37+Objednávka!L57+Objednávka!L77</f>
        <v>0</v>
      </c>
    </row>
    <row r="13" spans="1:12" x14ac:dyDescent="0.25">
      <c r="A13" s="6" t="s">
        <v>46</v>
      </c>
      <c r="B13" s="7"/>
      <c r="C13" s="68">
        <f>Objednávka!C38+Objednávka!C58+Objednávka!C78</f>
        <v>0</v>
      </c>
      <c r="D13" s="69">
        <f>Objednávka!D38+Objednávka!D58+Objednávka!D78</f>
        <v>0</v>
      </c>
      <c r="E13" s="69">
        <f>Objednávka!E38+Objednávka!E58+Objednávka!E78</f>
        <v>0</v>
      </c>
      <c r="F13" s="69">
        <f>Objednávka!F38+Objednávka!F58+Objednávka!F78</f>
        <v>0</v>
      </c>
      <c r="G13" s="69">
        <f>Objednávka!G38+Objednávka!G58+Objednávka!G78</f>
        <v>0</v>
      </c>
      <c r="H13" s="69">
        <f>Objednávka!H38+Objednávka!H58+Objednávka!H78</f>
        <v>0</v>
      </c>
      <c r="I13" s="69">
        <f>Objednávka!I38+Objednávka!I58+Objednávka!I78</f>
        <v>0</v>
      </c>
      <c r="J13" s="69">
        <f>Objednávka!J38+Objednávka!J58+Objednávka!J78</f>
        <v>0</v>
      </c>
      <c r="K13" s="69">
        <f>Objednávka!K38+Objednávka!K58+Objednávka!K78</f>
        <v>0</v>
      </c>
      <c r="L13" s="161">
        <f>Objednávka!L38+Objednávka!L58+Objednávka!L78</f>
        <v>0</v>
      </c>
    </row>
    <row r="14" spans="1:12" x14ac:dyDescent="0.25">
      <c r="A14" s="6" t="s">
        <v>47</v>
      </c>
      <c r="B14" s="7"/>
      <c r="C14" s="68">
        <f>Objednávka!C39+Objednávka!C59+Objednávka!C79</f>
        <v>0</v>
      </c>
      <c r="D14" s="69">
        <f>Objednávka!D39+Objednávka!D59+Objednávka!D79</f>
        <v>0</v>
      </c>
      <c r="E14" s="69">
        <f>Objednávka!E39+Objednávka!E59+Objednávka!E79</f>
        <v>0</v>
      </c>
      <c r="F14" s="69">
        <f>Objednávka!F39+Objednávka!F59+Objednávka!F79</f>
        <v>0</v>
      </c>
      <c r="G14" s="69">
        <f>Objednávka!G39+Objednávka!G59+Objednávka!G79</f>
        <v>0</v>
      </c>
      <c r="H14" s="69">
        <f>Objednávka!H39+Objednávka!H59+Objednávka!H79</f>
        <v>0</v>
      </c>
      <c r="I14" s="69">
        <f>Objednávka!I39+Objednávka!I59+Objednávka!I79</f>
        <v>0</v>
      </c>
      <c r="J14" s="69">
        <f>Objednávka!J39+Objednávka!J59+Objednávka!J79</f>
        <v>0</v>
      </c>
      <c r="K14" s="69">
        <f>Objednávka!K39+Objednávka!K59+Objednávka!K79</f>
        <v>0</v>
      </c>
      <c r="L14" s="161">
        <f>Objednávka!L39+Objednávka!L59+Objednávka!L79</f>
        <v>0</v>
      </c>
    </row>
    <row r="15" spans="1:12" ht="15.75" thickBot="1" x14ac:dyDescent="0.3">
      <c r="A15" s="62" t="s">
        <v>58</v>
      </c>
      <c r="B15" s="173"/>
      <c r="C15" s="70">
        <f>Objednávka!C40+Objednávka!C60+Objednávka!C80</f>
        <v>0</v>
      </c>
      <c r="D15" s="71">
        <f>Objednávka!D40+Objednávka!D60+Objednávka!D80</f>
        <v>0</v>
      </c>
      <c r="E15" s="71">
        <f>Objednávka!E40+Objednávka!E60+Objednávka!E80</f>
        <v>0</v>
      </c>
      <c r="F15" s="71">
        <f>Objednávka!F40+Objednávka!F60+Objednávka!F80</f>
        <v>0</v>
      </c>
      <c r="G15" s="71">
        <f>Objednávka!G40+Objednávka!G60+Objednávka!G80</f>
        <v>0</v>
      </c>
      <c r="H15" s="71">
        <f>Objednávka!H40+Objednávka!H60+Objednávka!H80</f>
        <v>0</v>
      </c>
      <c r="I15" s="71">
        <f>Objednávka!I40+Objednávka!I60+Objednávka!I80</f>
        <v>0</v>
      </c>
      <c r="J15" s="71">
        <f>Objednávka!J40+Objednávka!J60+Objednávka!J80</f>
        <v>0</v>
      </c>
      <c r="K15" s="71">
        <f>Objednávka!K40+Objednávka!K60+Objednávka!K80</f>
        <v>0</v>
      </c>
      <c r="L15" s="164">
        <f>Objednávka!L40+Objednávka!L60+Objednávka!L80</f>
        <v>0</v>
      </c>
    </row>
    <row r="16" spans="1:12" ht="15.75" thickBot="1" x14ac:dyDescent="0.3">
      <c r="A16" s="63" t="s">
        <v>31</v>
      </c>
      <c r="B16" s="188" t="s">
        <v>171</v>
      </c>
      <c r="C16" s="64">
        <f>Objednávka!C22</f>
        <v>0</v>
      </c>
      <c r="D16" s="65">
        <f>Objednávka!D22</f>
        <v>0</v>
      </c>
      <c r="E16" s="65">
        <f>Objednávka!E22</f>
        <v>0</v>
      </c>
      <c r="F16" s="65">
        <f>Objednávka!F22</f>
        <v>0</v>
      </c>
      <c r="G16" s="65">
        <f>Objednávka!G22</f>
        <v>0</v>
      </c>
      <c r="H16" s="65">
        <f>Objednávka!H22</f>
        <v>0</v>
      </c>
      <c r="I16" s="65">
        <f>Objednávka!I22</f>
        <v>0</v>
      </c>
      <c r="J16" s="65">
        <f>Objednávka!J22</f>
        <v>0</v>
      </c>
      <c r="K16" s="65">
        <f>Objednávka!K22</f>
        <v>0</v>
      </c>
      <c r="L16" s="165">
        <f>Objednávka!L22</f>
        <v>0</v>
      </c>
    </row>
    <row r="17" spans="1:12" ht="15.75" thickBot="1" x14ac:dyDescent="0.3"/>
    <row r="18" spans="1:12" x14ac:dyDescent="0.25">
      <c r="A18" s="58" t="s">
        <v>142</v>
      </c>
      <c r="B18" s="171"/>
      <c r="C18" s="19" t="s">
        <v>50</v>
      </c>
      <c r="D18" s="84"/>
      <c r="E18" s="84"/>
      <c r="F18" s="84"/>
      <c r="G18" s="84"/>
      <c r="H18" s="84"/>
      <c r="I18" s="84"/>
      <c r="J18" s="84"/>
      <c r="K18" s="84"/>
      <c r="L18" s="276"/>
    </row>
    <row r="19" spans="1:12" ht="15.75" thickBot="1" x14ac:dyDescent="0.3">
      <c r="A19" s="15" t="s">
        <v>97</v>
      </c>
      <c r="B19" s="169"/>
      <c r="C19" s="20" t="s">
        <v>53</v>
      </c>
      <c r="D19" s="17" t="s">
        <v>185</v>
      </c>
      <c r="E19" s="17" t="s">
        <v>186</v>
      </c>
      <c r="F19" s="17" t="s">
        <v>187</v>
      </c>
      <c r="G19" s="17" t="s">
        <v>188</v>
      </c>
      <c r="H19" s="17" t="s">
        <v>189</v>
      </c>
      <c r="I19" s="17" t="s">
        <v>190</v>
      </c>
      <c r="J19" s="17" t="s">
        <v>191</v>
      </c>
      <c r="K19" s="17" t="s">
        <v>192</v>
      </c>
      <c r="L19" s="25" t="s">
        <v>193</v>
      </c>
    </row>
    <row r="20" spans="1:12" ht="15.75" thickTop="1" x14ac:dyDescent="0.25">
      <c r="A20" s="4" t="s">
        <v>57</v>
      </c>
      <c r="B20" s="5"/>
      <c r="C20" s="253"/>
      <c r="D20" s="254"/>
      <c r="E20" s="254"/>
      <c r="F20" s="254"/>
      <c r="G20" s="254"/>
      <c r="H20" s="254"/>
      <c r="I20" s="254"/>
      <c r="J20" s="254"/>
      <c r="K20" s="254"/>
      <c r="L20" s="255"/>
    </row>
    <row r="21" spans="1:12" x14ac:dyDescent="0.25">
      <c r="A21" s="32" t="s">
        <v>37</v>
      </c>
      <c r="B21" s="33"/>
      <c r="C21" s="256"/>
      <c r="D21" s="257"/>
      <c r="E21" s="257"/>
      <c r="F21" s="257"/>
      <c r="G21" s="257"/>
      <c r="H21" s="257"/>
      <c r="I21" s="257"/>
      <c r="J21" s="257"/>
      <c r="K21" s="257"/>
      <c r="L21" s="258"/>
    </row>
    <row r="22" spans="1:12" x14ac:dyDescent="0.25">
      <c r="A22" s="6" t="s">
        <v>38</v>
      </c>
      <c r="B22" s="7"/>
      <c r="C22" s="259"/>
      <c r="D22" s="260"/>
      <c r="E22" s="260"/>
      <c r="F22" s="260"/>
      <c r="G22" s="260"/>
      <c r="H22" s="260"/>
      <c r="I22" s="260"/>
      <c r="J22" s="260"/>
      <c r="K22" s="260"/>
      <c r="L22" s="261"/>
    </row>
    <row r="23" spans="1:12" x14ac:dyDescent="0.25">
      <c r="A23" s="6" t="s">
        <v>39</v>
      </c>
      <c r="B23" s="7"/>
      <c r="C23" s="259"/>
      <c r="D23" s="260"/>
      <c r="E23" s="260"/>
      <c r="F23" s="260"/>
      <c r="G23" s="260"/>
      <c r="H23" s="260"/>
      <c r="I23" s="260"/>
      <c r="J23" s="260"/>
      <c r="K23" s="260"/>
      <c r="L23" s="261"/>
    </row>
    <row r="24" spans="1:12" x14ac:dyDescent="0.25">
      <c r="A24" s="6" t="s">
        <v>40</v>
      </c>
      <c r="B24" s="7"/>
      <c r="C24" s="259"/>
      <c r="D24" s="260"/>
      <c r="E24" s="260"/>
      <c r="F24" s="260"/>
      <c r="G24" s="260"/>
      <c r="H24" s="260"/>
      <c r="I24" s="260"/>
      <c r="J24" s="260"/>
      <c r="K24" s="260"/>
      <c r="L24" s="261"/>
    </row>
    <row r="25" spans="1:12" x14ac:dyDescent="0.25">
      <c r="A25" s="6" t="s">
        <v>41</v>
      </c>
      <c r="B25" s="7"/>
      <c r="C25" s="259"/>
      <c r="D25" s="260"/>
      <c r="E25" s="260"/>
      <c r="F25" s="260"/>
      <c r="G25" s="260"/>
      <c r="H25" s="260"/>
      <c r="I25" s="260"/>
      <c r="J25" s="260"/>
      <c r="K25" s="260"/>
      <c r="L25" s="261"/>
    </row>
    <row r="26" spans="1:12" x14ac:dyDescent="0.25">
      <c r="A26" s="6" t="s">
        <v>42</v>
      </c>
      <c r="B26" s="7"/>
      <c r="C26" s="259"/>
      <c r="D26" s="260"/>
      <c r="E26" s="260"/>
      <c r="F26" s="260"/>
      <c r="G26" s="260"/>
      <c r="H26" s="260"/>
      <c r="I26" s="260"/>
      <c r="J26" s="260"/>
      <c r="K26" s="260"/>
      <c r="L26" s="261"/>
    </row>
    <row r="27" spans="1:12" x14ac:dyDescent="0.25">
      <c r="A27" s="6" t="s">
        <v>43</v>
      </c>
      <c r="B27" s="7"/>
      <c r="C27" s="259"/>
      <c r="D27" s="260"/>
      <c r="E27" s="260"/>
      <c r="F27" s="260"/>
      <c r="G27" s="260"/>
      <c r="H27" s="260"/>
      <c r="I27" s="260"/>
      <c r="J27" s="260"/>
      <c r="K27" s="260"/>
      <c r="L27" s="261"/>
    </row>
    <row r="28" spans="1:12" x14ac:dyDescent="0.25">
      <c r="A28" s="6" t="s">
        <v>44</v>
      </c>
      <c r="B28" s="7"/>
      <c r="C28" s="259"/>
      <c r="D28" s="260"/>
      <c r="E28" s="260"/>
      <c r="F28" s="260"/>
      <c r="G28" s="260"/>
      <c r="H28" s="260"/>
      <c r="I28" s="260"/>
      <c r="J28" s="260"/>
      <c r="K28" s="260"/>
      <c r="L28" s="261"/>
    </row>
    <row r="29" spans="1:12" x14ac:dyDescent="0.25">
      <c r="A29" s="6" t="s">
        <v>45</v>
      </c>
      <c r="B29" s="7"/>
      <c r="C29" s="259"/>
      <c r="D29" s="260"/>
      <c r="E29" s="260"/>
      <c r="F29" s="260"/>
      <c r="G29" s="260"/>
      <c r="H29" s="260"/>
      <c r="I29" s="260"/>
      <c r="J29" s="260"/>
      <c r="K29" s="260"/>
      <c r="L29" s="261"/>
    </row>
    <row r="30" spans="1:12" x14ac:dyDescent="0.25">
      <c r="A30" s="6" t="s">
        <v>46</v>
      </c>
      <c r="B30" s="7"/>
      <c r="C30" s="259"/>
      <c r="D30" s="260"/>
      <c r="E30" s="260"/>
      <c r="F30" s="260"/>
      <c r="G30" s="260"/>
      <c r="H30" s="260"/>
      <c r="I30" s="260"/>
      <c r="J30" s="260"/>
      <c r="K30" s="260"/>
      <c r="L30" s="261"/>
    </row>
    <row r="31" spans="1:12" x14ac:dyDescent="0.25">
      <c r="A31" s="6" t="s">
        <v>47</v>
      </c>
      <c r="B31" s="7"/>
      <c r="C31" s="259"/>
      <c r="D31" s="260"/>
      <c r="E31" s="260"/>
      <c r="F31" s="260"/>
      <c r="G31" s="260"/>
      <c r="H31" s="260"/>
      <c r="I31" s="260"/>
      <c r="J31" s="260"/>
      <c r="K31" s="260"/>
      <c r="L31" s="261"/>
    </row>
    <row r="32" spans="1:12" ht="15.75" thickBot="1" x14ac:dyDescent="0.3">
      <c r="A32" s="37" t="s">
        <v>58</v>
      </c>
      <c r="B32" s="31"/>
      <c r="C32" s="262"/>
      <c r="D32" s="263"/>
      <c r="E32" s="263"/>
      <c r="F32" s="263"/>
      <c r="G32" s="263"/>
      <c r="H32" s="263"/>
      <c r="I32" s="263"/>
      <c r="J32" s="263"/>
      <c r="K32" s="263"/>
      <c r="L32" s="264"/>
    </row>
    <row r="33" spans="1:12" ht="15.75" thickBot="1" x14ac:dyDescent="0.3">
      <c r="A33" s="63" t="s">
        <v>66</v>
      </c>
      <c r="B33" s="188" t="s">
        <v>172</v>
      </c>
      <c r="C33" s="64">
        <f>SUM(C20:C32)</f>
        <v>0</v>
      </c>
      <c r="D33" s="65">
        <f t="shared" ref="D33:L33" si="0">SUM(D20:D32)</f>
        <v>0</v>
      </c>
      <c r="E33" s="65">
        <f t="shared" si="0"/>
        <v>0</v>
      </c>
      <c r="F33" s="65">
        <f t="shared" si="0"/>
        <v>0</v>
      </c>
      <c r="G33" s="65">
        <f t="shared" si="0"/>
        <v>0</v>
      </c>
      <c r="H33" s="65">
        <f t="shared" si="0"/>
        <v>0</v>
      </c>
      <c r="I33" s="65">
        <f t="shared" si="0"/>
        <v>0</v>
      </c>
      <c r="J33" s="65">
        <f t="shared" si="0"/>
        <v>0</v>
      </c>
      <c r="K33" s="65">
        <f t="shared" si="0"/>
        <v>0</v>
      </c>
      <c r="L33" s="165">
        <f t="shared" si="0"/>
        <v>0</v>
      </c>
    </row>
    <row r="34" spans="1:12" ht="15.75" thickBot="1" x14ac:dyDescent="0.3"/>
    <row r="35" spans="1:12" x14ac:dyDescent="0.25">
      <c r="A35" s="58" t="s">
        <v>142</v>
      </c>
      <c r="B35" s="171"/>
      <c r="C35" s="19" t="s">
        <v>50</v>
      </c>
      <c r="D35" s="84"/>
      <c r="E35" s="84"/>
      <c r="F35" s="84"/>
      <c r="G35" s="84"/>
      <c r="H35" s="84"/>
      <c r="I35" s="84"/>
      <c r="J35" s="84"/>
      <c r="K35" s="84"/>
      <c r="L35" s="276"/>
    </row>
    <row r="36" spans="1:12" ht="15.75" thickBot="1" x14ac:dyDescent="0.3">
      <c r="A36" s="15" t="s">
        <v>199</v>
      </c>
      <c r="B36" s="169"/>
      <c r="C36" s="20" t="s">
        <v>53</v>
      </c>
      <c r="D36" s="17" t="s">
        <v>185</v>
      </c>
      <c r="E36" s="17" t="s">
        <v>186</v>
      </c>
      <c r="F36" s="17" t="s">
        <v>187</v>
      </c>
      <c r="G36" s="17" t="s">
        <v>188</v>
      </c>
      <c r="H36" s="17" t="s">
        <v>189</v>
      </c>
      <c r="I36" s="17" t="s">
        <v>190</v>
      </c>
      <c r="J36" s="17" t="s">
        <v>191</v>
      </c>
      <c r="K36" s="17" t="s">
        <v>192</v>
      </c>
      <c r="L36" s="25" t="s">
        <v>193</v>
      </c>
    </row>
    <row r="37" spans="1:12" ht="15.75" thickTop="1" x14ac:dyDescent="0.25">
      <c r="A37" s="4" t="s">
        <v>57</v>
      </c>
      <c r="B37" s="5"/>
      <c r="C37" s="253"/>
      <c r="D37" s="254"/>
      <c r="E37" s="254"/>
      <c r="F37" s="254"/>
      <c r="G37" s="254"/>
      <c r="H37" s="254"/>
      <c r="I37" s="254"/>
      <c r="J37" s="254"/>
      <c r="K37" s="254"/>
      <c r="L37" s="255"/>
    </row>
    <row r="38" spans="1:12" x14ac:dyDescent="0.25">
      <c r="A38" s="32" t="s">
        <v>37</v>
      </c>
      <c r="B38" s="33"/>
      <c r="C38" s="256"/>
      <c r="D38" s="257"/>
      <c r="E38" s="257"/>
      <c r="F38" s="257"/>
      <c r="G38" s="257"/>
      <c r="H38" s="257"/>
      <c r="I38" s="257"/>
      <c r="J38" s="257"/>
      <c r="K38" s="257"/>
      <c r="L38" s="258"/>
    </row>
    <row r="39" spans="1:12" x14ac:dyDescent="0.25">
      <c r="A39" s="6" t="s">
        <v>38</v>
      </c>
      <c r="B39" s="7"/>
      <c r="C39" s="259"/>
      <c r="D39" s="260"/>
      <c r="E39" s="260"/>
      <c r="F39" s="260"/>
      <c r="G39" s="260"/>
      <c r="H39" s="260"/>
      <c r="I39" s="260"/>
      <c r="J39" s="260"/>
      <c r="K39" s="260"/>
      <c r="L39" s="261"/>
    </row>
    <row r="40" spans="1:12" x14ac:dyDescent="0.25">
      <c r="A40" s="6" t="s">
        <v>39</v>
      </c>
      <c r="B40" s="7"/>
      <c r="C40" s="259"/>
      <c r="D40" s="260"/>
      <c r="E40" s="260"/>
      <c r="F40" s="260"/>
      <c r="G40" s="260"/>
      <c r="H40" s="260"/>
      <c r="I40" s="260"/>
      <c r="J40" s="260"/>
      <c r="K40" s="260"/>
      <c r="L40" s="261"/>
    </row>
    <row r="41" spans="1:12" x14ac:dyDescent="0.25">
      <c r="A41" s="6" t="s">
        <v>40</v>
      </c>
      <c r="B41" s="7"/>
      <c r="C41" s="259"/>
      <c r="D41" s="260"/>
      <c r="E41" s="260"/>
      <c r="F41" s="260"/>
      <c r="G41" s="260"/>
      <c r="H41" s="260"/>
      <c r="I41" s="260"/>
      <c r="J41" s="260"/>
      <c r="K41" s="260"/>
      <c r="L41" s="261"/>
    </row>
    <row r="42" spans="1:12" x14ac:dyDescent="0.25">
      <c r="A42" s="6" t="s">
        <v>41</v>
      </c>
      <c r="B42" s="7"/>
      <c r="C42" s="259"/>
      <c r="D42" s="260"/>
      <c r="E42" s="260"/>
      <c r="F42" s="260"/>
      <c r="G42" s="260"/>
      <c r="H42" s="260"/>
      <c r="I42" s="260"/>
      <c r="J42" s="260"/>
      <c r="K42" s="260"/>
      <c r="L42" s="261"/>
    </row>
    <row r="43" spans="1:12" x14ac:dyDescent="0.25">
      <c r="A43" s="6" t="s">
        <v>42</v>
      </c>
      <c r="B43" s="7"/>
      <c r="C43" s="259"/>
      <c r="D43" s="260"/>
      <c r="E43" s="260"/>
      <c r="F43" s="260"/>
      <c r="G43" s="260"/>
      <c r="H43" s="260"/>
      <c r="I43" s="260"/>
      <c r="J43" s="260"/>
      <c r="K43" s="260"/>
      <c r="L43" s="261"/>
    </row>
    <row r="44" spans="1:12" x14ac:dyDescent="0.25">
      <c r="A44" s="6" t="s">
        <v>43</v>
      </c>
      <c r="B44" s="7"/>
      <c r="C44" s="259"/>
      <c r="D44" s="260"/>
      <c r="E44" s="260"/>
      <c r="F44" s="260"/>
      <c r="G44" s="260"/>
      <c r="H44" s="260"/>
      <c r="I44" s="260"/>
      <c r="J44" s="260"/>
      <c r="K44" s="260"/>
      <c r="L44" s="261"/>
    </row>
    <row r="45" spans="1:12" x14ac:dyDescent="0.25">
      <c r="A45" s="6" t="s">
        <v>44</v>
      </c>
      <c r="B45" s="7"/>
      <c r="C45" s="259"/>
      <c r="D45" s="260"/>
      <c r="E45" s="260"/>
      <c r="F45" s="260"/>
      <c r="G45" s="260"/>
      <c r="H45" s="260"/>
      <c r="I45" s="260"/>
      <c r="J45" s="260"/>
      <c r="K45" s="260"/>
      <c r="L45" s="261"/>
    </row>
    <row r="46" spans="1:12" x14ac:dyDescent="0.25">
      <c r="A46" s="6" t="s">
        <v>45</v>
      </c>
      <c r="B46" s="7"/>
      <c r="C46" s="259"/>
      <c r="D46" s="260"/>
      <c r="E46" s="260"/>
      <c r="F46" s="260"/>
      <c r="G46" s="260"/>
      <c r="H46" s="260"/>
      <c r="I46" s="260"/>
      <c r="J46" s="260"/>
      <c r="K46" s="260"/>
      <c r="L46" s="261"/>
    </row>
    <row r="47" spans="1:12" x14ac:dyDescent="0.25">
      <c r="A47" s="6" t="s">
        <v>46</v>
      </c>
      <c r="B47" s="7"/>
      <c r="C47" s="259"/>
      <c r="D47" s="260"/>
      <c r="E47" s="260"/>
      <c r="F47" s="260"/>
      <c r="G47" s="260"/>
      <c r="H47" s="260"/>
      <c r="I47" s="260"/>
      <c r="J47" s="260"/>
      <c r="K47" s="260"/>
      <c r="L47" s="261"/>
    </row>
    <row r="48" spans="1:12" x14ac:dyDescent="0.25">
      <c r="A48" s="6" t="s">
        <v>47</v>
      </c>
      <c r="B48" s="7"/>
      <c r="C48" s="259"/>
      <c r="D48" s="260"/>
      <c r="E48" s="260"/>
      <c r="F48" s="260"/>
      <c r="G48" s="260"/>
      <c r="H48" s="260"/>
      <c r="I48" s="260"/>
      <c r="J48" s="260"/>
      <c r="K48" s="260"/>
      <c r="L48" s="261"/>
    </row>
    <row r="49" spans="1:12" ht="15.75" thickBot="1" x14ac:dyDescent="0.3">
      <c r="A49" s="37" t="s">
        <v>58</v>
      </c>
      <c r="B49" s="31"/>
      <c r="C49" s="262"/>
      <c r="D49" s="263"/>
      <c r="E49" s="263"/>
      <c r="F49" s="263"/>
      <c r="G49" s="263"/>
      <c r="H49" s="263"/>
      <c r="I49" s="263"/>
      <c r="J49" s="263"/>
      <c r="K49" s="263"/>
      <c r="L49" s="264"/>
    </row>
    <row r="50" spans="1:12" ht="15.75" thickBot="1" x14ac:dyDescent="0.3">
      <c r="A50" s="63" t="s">
        <v>204</v>
      </c>
      <c r="B50" s="188" t="s">
        <v>205</v>
      </c>
      <c r="C50" s="64">
        <f>SUM(C37:C49)</f>
        <v>0</v>
      </c>
      <c r="D50" s="65">
        <f t="shared" ref="D50:L50" si="1">SUM(D37:D49)</f>
        <v>0</v>
      </c>
      <c r="E50" s="65">
        <f t="shared" si="1"/>
        <v>0</v>
      </c>
      <c r="F50" s="65">
        <f t="shared" si="1"/>
        <v>0</v>
      </c>
      <c r="G50" s="65">
        <f t="shared" si="1"/>
        <v>0</v>
      </c>
      <c r="H50" s="65">
        <f t="shared" si="1"/>
        <v>0</v>
      </c>
      <c r="I50" s="65">
        <f t="shared" si="1"/>
        <v>0</v>
      </c>
      <c r="J50" s="65">
        <f t="shared" si="1"/>
        <v>0</v>
      </c>
      <c r="K50" s="65">
        <f t="shared" si="1"/>
        <v>0</v>
      </c>
      <c r="L50" s="165">
        <f t="shared" si="1"/>
        <v>0</v>
      </c>
    </row>
    <row r="51" spans="1:12" ht="15.75" thickBot="1" x14ac:dyDescent="0.3"/>
    <row r="52" spans="1:12" x14ac:dyDescent="0.25">
      <c r="A52" s="58" t="s">
        <v>142</v>
      </c>
      <c r="B52" s="171"/>
      <c r="C52" s="19" t="s">
        <v>50</v>
      </c>
      <c r="D52" s="84"/>
      <c r="E52" s="84"/>
      <c r="F52" s="84"/>
      <c r="G52" s="84"/>
      <c r="H52" s="84"/>
      <c r="I52" s="84"/>
      <c r="J52" s="84"/>
      <c r="K52" s="84"/>
      <c r="L52" s="276"/>
    </row>
    <row r="53" spans="1:12" ht="15.75" thickBot="1" x14ac:dyDescent="0.3">
      <c r="A53" s="15" t="s">
        <v>201</v>
      </c>
      <c r="B53" s="169"/>
      <c r="C53" s="20" t="s">
        <v>53</v>
      </c>
      <c r="D53" s="17" t="s">
        <v>185</v>
      </c>
      <c r="E53" s="17" t="s">
        <v>186</v>
      </c>
      <c r="F53" s="17" t="s">
        <v>187</v>
      </c>
      <c r="G53" s="17" t="s">
        <v>188</v>
      </c>
      <c r="H53" s="17" t="s">
        <v>189</v>
      </c>
      <c r="I53" s="17" t="s">
        <v>190</v>
      </c>
      <c r="J53" s="17" t="s">
        <v>191</v>
      </c>
      <c r="K53" s="17" t="s">
        <v>192</v>
      </c>
      <c r="L53" s="25" t="s">
        <v>193</v>
      </c>
    </row>
    <row r="54" spans="1:12" ht="15.75" thickTop="1" x14ac:dyDescent="0.25">
      <c r="A54" s="4" t="s">
        <v>57</v>
      </c>
      <c r="B54" s="5"/>
      <c r="C54" s="253"/>
      <c r="D54" s="254"/>
      <c r="E54" s="254"/>
      <c r="F54" s="254"/>
      <c r="G54" s="254"/>
      <c r="H54" s="254"/>
      <c r="I54" s="254"/>
      <c r="J54" s="254"/>
      <c r="K54" s="254"/>
      <c r="L54" s="255"/>
    </row>
    <row r="55" spans="1:12" x14ac:dyDescent="0.25">
      <c r="A55" s="32" t="s">
        <v>37</v>
      </c>
      <c r="B55" s="33"/>
      <c r="C55" s="256"/>
      <c r="D55" s="257"/>
      <c r="E55" s="257"/>
      <c r="F55" s="257"/>
      <c r="G55" s="257"/>
      <c r="H55" s="257"/>
      <c r="I55" s="257"/>
      <c r="J55" s="257"/>
      <c r="K55" s="257"/>
      <c r="L55" s="258"/>
    </row>
    <row r="56" spans="1:12" x14ac:dyDescent="0.25">
      <c r="A56" s="6" t="s">
        <v>38</v>
      </c>
      <c r="B56" s="7"/>
      <c r="C56" s="259"/>
      <c r="D56" s="260"/>
      <c r="E56" s="260"/>
      <c r="F56" s="260"/>
      <c r="G56" s="260"/>
      <c r="H56" s="260"/>
      <c r="I56" s="260"/>
      <c r="J56" s="260"/>
      <c r="K56" s="260"/>
      <c r="L56" s="261"/>
    </row>
    <row r="57" spans="1:12" x14ac:dyDescent="0.25">
      <c r="A57" s="6" t="s">
        <v>39</v>
      </c>
      <c r="B57" s="7"/>
      <c r="C57" s="259"/>
      <c r="D57" s="260"/>
      <c r="E57" s="260"/>
      <c r="F57" s="260"/>
      <c r="G57" s="260"/>
      <c r="H57" s="260"/>
      <c r="I57" s="260"/>
      <c r="J57" s="260"/>
      <c r="K57" s="260"/>
      <c r="L57" s="261"/>
    </row>
    <row r="58" spans="1:12" x14ac:dyDescent="0.25">
      <c r="A58" s="6" t="s">
        <v>40</v>
      </c>
      <c r="B58" s="7"/>
      <c r="C58" s="259"/>
      <c r="D58" s="260"/>
      <c r="E58" s="260"/>
      <c r="F58" s="260"/>
      <c r="G58" s="260"/>
      <c r="H58" s="260"/>
      <c r="I58" s="260"/>
      <c r="J58" s="260"/>
      <c r="K58" s="260"/>
      <c r="L58" s="261"/>
    </row>
    <row r="59" spans="1:12" x14ac:dyDescent="0.25">
      <c r="A59" s="6" t="s">
        <v>41</v>
      </c>
      <c r="B59" s="7"/>
      <c r="C59" s="259"/>
      <c r="D59" s="260"/>
      <c r="E59" s="260"/>
      <c r="F59" s="260"/>
      <c r="G59" s="260"/>
      <c r="H59" s="260"/>
      <c r="I59" s="260"/>
      <c r="J59" s="260"/>
      <c r="K59" s="260"/>
      <c r="L59" s="261"/>
    </row>
    <row r="60" spans="1:12" x14ac:dyDescent="0.25">
      <c r="A60" s="6" t="s">
        <v>42</v>
      </c>
      <c r="B60" s="7"/>
      <c r="C60" s="259"/>
      <c r="D60" s="260"/>
      <c r="E60" s="260"/>
      <c r="F60" s="260"/>
      <c r="G60" s="260"/>
      <c r="H60" s="260"/>
      <c r="I60" s="260"/>
      <c r="J60" s="260"/>
      <c r="K60" s="260"/>
      <c r="L60" s="261"/>
    </row>
    <row r="61" spans="1:12" x14ac:dyDescent="0.25">
      <c r="A61" s="6" t="s">
        <v>43</v>
      </c>
      <c r="B61" s="7"/>
      <c r="C61" s="259"/>
      <c r="D61" s="260"/>
      <c r="E61" s="260"/>
      <c r="F61" s="260"/>
      <c r="G61" s="260"/>
      <c r="H61" s="260"/>
      <c r="I61" s="260"/>
      <c r="J61" s="260"/>
      <c r="K61" s="260"/>
      <c r="L61" s="261"/>
    </row>
    <row r="62" spans="1:12" x14ac:dyDescent="0.25">
      <c r="A62" s="6" t="s">
        <v>44</v>
      </c>
      <c r="B62" s="7"/>
      <c r="C62" s="259"/>
      <c r="D62" s="260"/>
      <c r="E62" s="260"/>
      <c r="F62" s="260"/>
      <c r="G62" s="260"/>
      <c r="H62" s="260"/>
      <c r="I62" s="260"/>
      <c r="J62" s="260"/>
      <c r="K62" s="260"/>
      <c r="L62" s="261"/>
    </row>
    <row r="63" spans="1:12" x14ac:dyDescent="0.25">
      <c r="A63" s="6" t="s">
        <v>45</v>
      </c>
      <c r="B63" s="7"/>
      <c r="C63" s="259"/>
      <c r="D63" s="260"/>
      <c r="E63" s="260"/>
      <c r="F63" s="260"/>
      <c r="G63" s="260"/>
      <c r="H63" s="260"/>
      <c r="I63" s="260"/>
      <c r="J63" s="260"/>
      <c r="K63" s="260"/>
      <c r="L63" s="261"/>
    </row>
    <row r="64" spans="1:12" x14ac:dyDescent="0.25">
      <c r="A64" s="6" t="s">
        <v>46</v>
      </c>
      <c r="B64" s="7"/>
      <c r="C64" s="259"/>
      <c r="D64" s="260"/>
      <c r="E64" s="260"/>
      <c r="F64" s="260"/>
      <c r="G64" s="260"/>
      <c r="H64" s="260"/>
      <c r="I64" s="260"/>
      <c r="J64" s="260"/>
      <c r="K64" s="260"/>
      <c r="L64" s="261"/>
    </row>
    <row r="65" spans="1:12" x14ac:dyDescent="0.25">
      <c r="A65" s="6" t="s">
        <v>47</v>
      </c>
      <c r="B65" s="7"/>
      <c r="C65" s="259"/>
      <c r="D65" s="260"/>
      <c r="E65" s="260"/>
      <c r="F65" s="260"/>
      <c r="G65" s="260"/>
      <c r="H65" s="260"/>
      <c r="I65" s="260"/>
      <c r="J65" s="260"/>
      <c r="K65" s="260"/>
      <c r="L65" s="261"/>
    </row>
    <row r="66" spans="1:12" ht="15.75" thickBot="1" x14ac:dyDescent="0.3">
      <c r="A66" s="37" t="s">
        <v>58</v>
      </c>
      <c r="B66" s="31"/>
      <c r="C66" s="262"/>
      <c r="D66" s="263"/>
      <c r="E66" s="263"/>
      <c r="F66" s="263"/>
      <c r="G66" s="263"/>
      <c r="H66" s="263"/>
      <c r="I66" s="263"/>
      <c r="J66" s="263"/>
      <c r="K66" s="263"/>
      <c r="L66" s="264"/>
    </row>
    <row r="67" spans="1:12" ht="15.75" thickBot="1" x14ac:dyDescent="0.3">
      <c r="A67" s="63" t="s">
        <v>202</v>
      </c>
      <c r="B67" s="188" t="s">
        <v>173</v>
      </c>
      <c r="C67" s="64">
        <f>SUM(C54:C66)</f>
        <v>0</v>
      </c>
      <c r="D67" s="65">
        <f t="shared" ref="D67:L67" si="2">SUM(D54:D66)</f>
        <v>0</v>
      </c>
      <c r="E67" s="65">
        <f t="shared" si="2"/>
        <v>0</v>
      </c>
      <c r="F67" s="65">
        <f t="shared" si="2"/>
        <v>0</v>
      </c>
      <c r="G67" s="65">
        <f t="shared" si="2"/>
        <v>0</v>
      </c>
      <c r="H67" s="65">
        <f t="shared" si="2"/>
        <v>0</v>
      </c>
      <c r="I67" s="65">
        <f t="shared" si="2"/>
        <v>0</v>
      </c>
      <c r="J67" s="65">
        <f t="shared" si="2"/>
        <v>0</v>
      </c>
      <c r="K67" s="65">
        <f t="shared" si="2"/>
        <v>0</v>
      </c>
      <c r="L67" s="165">
        <f t="shared" si="2"/>
        <v>0</v>
      </c>
    </row>
    <row r="68" spans="1:12" ht="15.75" thickBot="1" x14ac:dyDescent="0.3"/>
    <row r="69" spans="1:12" x14ac:dyDescent="0.25">
      <c r="A69" s="58" t="s">
        <v>142</v>
      </c>
      <c r="B69" s="171"/>
      <c r="C69" s="19" t="s">
        <v>50</v>
      </c>
      <c r="D69" s="84"/>
      <c r="E69" s="84"/>
      <c r="F69" s="84"/>
      <c r="G69" s="84"/>
      <c r="H69" s="84"/>
      <c r="I69" s="84"/>
      <c r="J69" s="84"/>
      <c r="K69" s="84"/>
      <c r="L69" s="276"/>
    </row>
    <row r="70" spans="1:12" ht="15.75" thickBot="1" x14ac:dyDescent="0.3">
      <c r="A70" s="15" t="s">
        <v>200</v>
      </c>
      <c r="B70" s="169"/>
      <c r="C70" s="20" t="s">
        <v>53</v>
      </c>
      <c r="D70" s="17" t="s">
        <v>185</v>
      </c>
      <c r="E70" s="17" t="s">
        <v>186</v>
      </c>
      <c r="F70" s="17" t="s">
        <v>187</v>
      </c>
      <c r="G70" s="17" t="s">
        <v>188</v>
      </c>
      <c r="H70" s="17" t="s">
        <v>189</v>
      </c>
      <c r="I70" s="17" t="s">
        <v>190</v>
      </c>
      <c r="J70" s="17" t="s">
        <v>191</v>
      </c>
      <c r="K70" s="17" t="s">
        <v>192</v>
      </c>
      <c r="L70" s="25" t="s">
        <v>193</v>
      </c>
    </row>
    <row r="71" spans="1:12" ht="15.75" thickTop="1" x14ac:dyDescent="0.25">
      <c r="A71" s="4" t="s">
        <v>57</v>
      </c>
      <c r="B71" s="5"/>
      <c r="C71" s="253"/>
      <c r="D71" s="254"/>
      <c r="E71" s="254"/>
      <c r="F71" s="254"/>
      <c r="G71" s="254"/>
      <c r="H71" s="254"/>
      <c r="I71" s="254"/>
      <c r="J71" s="254"/>
      <c r="K71" s="254"/>
      <c r="L71" s="255"/>
    </row>
    <row r="72" spans="1:12" x14ac:dyDescent="0.25">
      <c r="A72" s="32" t="s">
        <v>37</v>
      </c>
      <c r="B72" s="33"/>
      <c r="C72" s="256"/>
      <c r="D72" s="257"/>
      <c r="E72" s="257"/>
      <c r="F72" s="257"/>
      <c r="G72" s="257"/>
      <c r="H72" s="257"/>
      <c r="I72" s="257"/>
      <c r="J72" s="257"/>
      <c r="K72" s="257"/>
      <c r="L72" s="258"/>
    </row>
    <row r="73" spans="1:12" x14ac:dyDescent="0.25">
      <c r="A73" s="6" t="s">
        <v>38</v>
      </c>
      <c r="B73" s="7"/>
      <c r="C73" s="259"/>
      <c r="D73" s="260"/>
      <c r="E73" s="260"/>
      <c r="F73" s="260"/>
      <c r="G73" s="260"/>
      <c r="H73" s="260"/>
      <c r="I73" s="260"/>
      <c r="J73" s="260"/>
      <c r="K73" s="260"/>
      <c r="L73" s="261"/>
    </row>
    <row r="74" spans="1:12" x14ac:dyDescent="0.25">
      <c r="A74" s="6" t="s">
        <v>39</v>
      </c>
      <c r="B74" s="7"/>
      <c r="C74" s="259"/>
      <c r="D74" s="260"/>
      <c r="E74" s="260"/>
      <c r="F74" s="260"/>
      <c r="G74" s="260"/>
      <c r="H74" s="260"/>
      <c r="I74" s="260"/>
      <c r="J74" s="260"/>
      <c r="K74" s="260"/>
      <c r="L74" s="261"/>
    </row>
    <row r="75" spans="1:12" x14ac:dyDescent="0.25">
      <c r="A75" s="6" t="s">
        <v>40</v>
      </c>
      <c r="B75" s="7"/>
      <c r="C75" s="259"/>
      <c r="D75" s="260"/>
      <c r="E75" s="260"/>
      <c r="F75" s="260"/>
      <c r="G75" s="260"/>
      <c r="H75" s="260"/>
      <c r="I75" s="260"/>
      <c r="J75" s="260"/>
      <c r="K75" s="260"/>
      <c r="L75" s="261"/>
    </row>
    <row r="76" spans="1:12" x14ac:dyDescent="0.25">
      <c r="A76" s="6" t="s">
        <v>41</v>
      </c>
      <c r="B76" s="7"/>
      <c r="C76" s="259"/>
      <c r="D76" s="260"/>
      <c r="E76" s="260"/>
      <c r="F76" s="260"/>
      <c r="G76" s="260"/>
      <c r="H76" s="260"/>
      <c r="I76" s="260"/>
      <c r="J76" s="260"/>
      <c r="K76" s="260"/>
      <c r="L76" s="261"/>
    </row>
    <row r="77" spans="1:12" x14ac:dyDescent="0.25">
      <c r="A77" s="6" t="s">
        <v>42</v>
      </c>
      <c r="B77" s="7"/>
      <c r="C77" s="259"/>
      <c r="D77" s="260"/>
      <c r="E77" s="260"/>
      <c r="F77" s="260"/>
      <c r="G77" s="260"/>
      <c r="H77" s="260"/>
      <c r="I77" s="260"/>
      <c r="J77" s="260"/>
      <c r="K77" s="260"/>
      <c r="L77" s="261"/>
    </row>
    <row r="78" spans="1:12" x14ac:dyDescent="0.25">
      <c r="A78" s="6" t="s">
        <v>43</v>
      </c>
      <c r="B78" s="7"/>
      <c r="C78" s="259"/>
      <c r="D78" s="260"/>
      <c r="E78" s="260"/>
      <c r="F78" s="260"/>
      <c r="G78" s="260"/>
      <c r="H78" s="260"/>
      <c r="I78" s="260"/>
      <c r="J78" s="260"/>
      <c r="K78" s="260"/>
      <c r="L78" s="261"/>
    </row>
    <row r="79" spans="1:12" x14ac:dyDescent="0.25">
      <c r="A79" s="6" t="s">
        <v>44</v>
      </c>
      <c r="B79" s="7"/>
      <c r="C79" s="259"/>
      <c r="D79" s="260"/>
      <c r="E79" s="260"/>
      <c r="F79" s="260"/>
      <c r="G79" s="260"/>
      <c r="H79" s="260"/>
      <c r="I79" s="260"/>
      <c r="J79" s="260"/>
      <c r="K79" s="260"/>
      <c r="L79" s="261"/>
    </row>
    <row r="80" spans="1:12" x14ac:dyDescent="0.25">
      <c r="A80" s="6" t="s">
        <v>45</v>
      </c>
      <c r="B80" s="7"/>
      <c r="C80" s="259"/>
      <c r="D80" s="260"/>
      <c r="E80" s="260"/>
      <c r="F80" s="260"/>
      <c r="G80" s="260"/>
      <c r="H80" s="260"/>
      <c r="I80" s="260"/>
      <c r="J80" s="260"/>
      <c r="K80" s="260"/>
      <c r="L80" s="261"/>
    </row>
    <row r="81" spans="1:12" x14ac:dyDescent="0.25">
      <c r="A81" s="6" t="s">
        <v>46</v>
      </c>
      <c r="B81" s="7"/>
      <c r="C81" s="259"/>
      <c r="D81" s="260"/>
      <c r="E81" s="260"/>
      <c r="F81" s="260"/>
      <c r="G81" s="260"/>
      <c r="H81" s="260"/>
      <c r="I81" s="260"/>
      <c r="J81" s="260"/>
      <c r="K81" s="260"/>
      <c r="L81" s="261"/>
    </row>
    <row r="82" spans="1:12" x14ac:dyDescent="0.25">
      <c r="A82" s="6" t="s">
        <v>47</v>
      </c>
      <c r="B82" s="7"/>
      <c r="C82" s="259"/>
      <c r="D82" s="260"/>
      <c r="E82" s="260"/>
      <c r="F82" s="260"/>
      <c r="G82" s="260"/>
      <c r="H82" s="260"/>
      <c r="I82" s="260"/>
      <c r="J82" s="260"/>
      <c r="K82" s="260"/>
      <c r="L82" s="261"/>
    </row>
    <row r="83" spans="1:12" ht="15.75" thickBot="1" x14ac:dyDescent="0.3">
      <c r="A83" s="37" t="s">
        <v>58</v>
      </c>
      <c r="B83" s="31"/>
      <c r="C83" s="262"/>
      <c r="D83" s="263"/>
      <c r="E83" s="263"/>
      <c r="F83" s="263"/>
      <c r="G83" s="263"/>
      <c r="H83" s="263"/>
      <c r="I83" s="263"/>
      <c r="J83" s="263"/>
      <c r="K83" s="263"/>
      <c r="L83" s="264"/>
    </row>
    <row r="84" spans="1:12" ht="15.75" thickBot="1" x14ac:dyDescent="0.3">
      <c r="A84" s="63" t="s">
        <v>203</v>
      </c>
      <c r="B84" s="188" t="s">
        <v>174</v>
      </c>
      <c r="C84" s="64">
        <f>SUM(C71:C83)</f>
        <v>0</v>
      </c>
      <c r="D84" s="65">
        <f t="shared" ref="D84:L84" si="3">SUM(D71:D83)</f>
        <v>0</v>
      </c>
      <c r="E84" s="65">
        <f t="shared" si="3"/>
        <v>0</v>
      </c>
      <c r="F84" s="65">
        <f t="shared" si="3"/>
        <v>0</v>
      </c>
      <c r="G84" s="65">
        <f t="shared" si="3"/>
        <v>0</v>
      </c>
      <c r="H84" s="65">
        <f t="shared" si="3"/>
        <v>0</v>
      </c>
      <c r="I84" s="65">
        <f t="shared" si="3"/>
        <v>0</v>
      </c>
      <c r="J84" s="65">
        <f t="shared" si="3"/>
        <v>0</v>
      </c>
      <c r="K84" s="65">
        <f t="shared" si="3"/>
        <v>0</v>
      </c>
      <c r="L84" s="165">
        <f t="shared" si="3"/>
        <v>0</v>
      </c>
    </row>
    <row r="85" spans="1:12" ht="15.75" thickBot="1" x14ac:dyDescent="0.3"/>
    <row r="86" spans="1:12" x14ac:dyDescent="0.25">
      <c r="A86" s="58" t="s">
        <v>134</v>
      </c>
      <c r="B86" s="171"/>
      <c r="C86" s="19" t="s">
        <v>50</v>
      </c>
      <c r="D86" s="84"/>
      <c r="E86" s="84"/>
      <c r="F86" s="84"/>
      <c r="G86" s="84"/>
      <c r="H86" s="84"/>
      <c r="I86" s="84"/>
      <c r="J86" s="84"/>
      <c r="K86" s="84"/>
      <c r="L86" s="276"/>
    </row>
    <row r="87" spans="1:12" ht="15.75" thickBot="1" x14ac:dyDescent="0.3">
      <c r="A87" s="15" t="s">
        <v>139</v>
      </c>
      <c r="B87" s="169"/>
      <c r="C87" s="20" t="s">
        <v>53</v>
      </c>
      <c r="D87" s="17" t="s">
        <v>185</v>
      </c>
      <c r="E87" s="17" t="s">
        <v>186</v>
      </c>
      <c r="F87" s="17" t="s">
        <v>187</v>
      </c>
      <c r="G87" s="17" t="s">
        <v>188</v>
      </c>
      <c r="H87" s="17" t="s">
        <v>189</v>
      </c>
      <c r="I87" s="17" t="s">
        <v>190</v>
      </c>
      <c r="J87" s="17" t="s">
        <v>191</v>
      </c>
      <c r="K87" s="17" t="s">
        <v>192</v>
      </c>
      <c r="L87" s="25" t="s">
        <v>193</v>
      </c>
    </row>
    <row r="88" spans="1:12" ht="15.75" thickTop="1" x14ac:dyDescent="0.25">
      <c r="A88" s="4" t="s">
        <v>57</v>
      </c>
      <c r="B88" s="5"/>
      <c r="C88" s="66">
        <f>C3+C20-C54-C71</f>
        <v>0</v>
      </c>
      <c r="D88" s="67">
        <f t="shared" ref="D88:L88" si="4">D3+D20-D54-D71</f>
        <v>0</v>
      </c>
      <c r="E88" s="67">
        <f t="shared" si="4"/>
        <v>0</v>
      </c>
      <c r="F88" s="67">
        <f t="shared" si="4"/>
        <v>0</v>
      </c>
      <c r="G88" s="67">
        <f t="shared" si="4"/>
        <v>0</v>
      </c>
      <c r="H88" s="67">
        <f t="shared" si="4"/>
        <v>0</v>
      </c>
      <c r="I88" s="67">
        <f t="shared" si="4"/>
        <v>0</v>
      </c>
      <c r="J88" s="67">
        <f t="shared" si="4"/>
        <v>0</v>
      </c>
      <c r="K88" s="67">
        <f t="shared" si="4"/>
        <v>0</v>
      </c>
      <c r="L88" s="162">
        <f t="shared" si="4"/>
        <v>0</v>
      </c>
    </row>
    <row r="89" spans="1:12" x14ac:dyDescent="0.25">
      <c r="A89" s="32" t="s">
        <v>37</v>
      </c>
      <c r="B89" s="33"/>
      <c r="C89" s="90">
        <f t="shared" ref="C89:L89" si="5">C4+C21-C55-C72</f>
        <v>0</v>
      </c>
      <c r="D89" s="91">
        <f t="shared" si="5"/>
        <v>0</v>
      </c>
      <c r="E89" s="91">
        <f t="shared" si="5"/>
        <v>0</v>
      </c>
      <c r="F89" s="91">
        <f t="shared" si="5"/>
        <v>0</v>
      </c>
      <c r="G89" s="91">
        <f t="shared" si="5"/>
        <v>0</v>
      </c>
      <c r="H89" s="91">
        <f t="shared" si="5"/>
        <v>0</v>
      </c>
      <c r="I89" s="91">
        <f t="shared" si="5"/>
        <v>0</v>
      </c>
      <c r="J89" s="91">
        <f t="shared" si="5"/>
        <v>0</v>
      </c>
      <c r="K89" s="91">
        <f t="shared" si="5"/>
        <v>0</v>
      </c>
      <c r="L89" s="163">
        <f t="shared" si="5"/>
        <v>0</v>
      </c>
    </row>
    <row r="90" spans="1:12" x14ac:dyDescent="0.25">
      <c r="A90" s="6" t="s">
        <v>38</v>
      </c>
      <c r="B90" s="7"/>
      <c r="C90" s="68">
        <f t="shared" ref="C90:L90" si="6">C5+C22-C56-C73</f>
        <v>0</v>
      </c>
      <c r="D90" s="69">
        <f t="shared" si="6"/>
        <v>0</v>
      </c>
      <c r="E90" s="69">
        <f t="shared" si="6"/>
        <v>0</v>
      </c>
      <c r="F90" s="69">
        <f t="shared" si="6"/>
        <v>0</v>
      </c>
      <c r="G90" s="69">
        <f t="shared" si="6"/>
        <v>0</v>
      </c>
      <c r="H90" s="69">
        <f t="shared" si="6"/>
        <v>0</v>
      </c>
      <c r="I90" s="69">
        <f t="shared" si="6"/>
        <v>0</v>
      </c>
      <c r="J90" s="69">
        <f t="shared" si="6"/>
        <v>0</v>
      </c>
      <c r="K90" s="69">
        <f t="shared" si="6"/>
        <v>0</v>
      </c>
      <c r="L90" s="161">
        <f t="shared" si="6"/>
        <v>0</v>
      </c>
    </row>
    <row r="91" spans="1:12" x14ac:dyDescent="0.25">
      <c r="A91" s="6" t="s">
        <v>39</v>
      </c>
      <c r="B91" s="7"/>
      <c r="C91" s="68">
        <f t="shared" ref="C91:L91" si="7">C6+C23-C57-C74</f>
        <v>0</v>
      </c>
      <c r="D91" s="69">
        <f t="shared" si="7"/>
        <v>0</v>
      </c>
      <c r="E91" s="69">
        <f t="shared" si="7"/>
        <v>0</v>
      </c>
      <c r="F91" s="69">
        <f t="shared" si="7"/>
        <v>0</v>
      </c>
      <c r="G91" s="69">
        <f t="shared" si="7"/>
        <v>0</v>
      </c>
      <c r="H91" s="69">
        <f t="shared" si="7"/>
        <v>0</v>
      </c>
      <c r="I91" s="69">
        <f t="shared" si="7"/>
        <v>0</v>
      </c>
      <c r="J91" s="69">
        <f t="shared" si="7"/>
        <v>0</v>
      </c>
      <c r="K91" s="69">
        <f t="shared" si="7"/>
        <v>0</v>
      </c>
      <c r="L91" s="161">
        <f t="shared" si="7"/>
        <v>0</v>
      </c>
    </row>
    <row r="92" spans="1:12" x14ac:dyDescent="0.25">
      <c r="A92" s="6" t="s">
        <v>40</v>
      </c>
      <c r="B92" s="7"/>
      <c r="C92" s="68">
        <f t="shared" ref="C92:L92" si="8">C7+C24-C58-C75</f>
        <v>0</v>
      </c>
      <c r="D92" s="69">
        <f t="shared" si="8"/>
        <v>0</v>
      </c>
      <c r="E92" s="69">
        <f t="shared" si="8"/>
        <v>0</v>
      </c>
      <c r="F92" s="69">
        <f t="shared" si="8"/>
        <v>0</v>
      </c>
      <c r="G92" s="69">
        <f t="shared" si="8"/>
        <v>0</v>
      </c>
      <c r="H92" s="69">
        <f t="shared" si="8"/>
        <v>0</v>
      </c>
      <c r="I92" s="69">
        <f t="shared" si="8"/>
        <v>0</v>
      </c>
      <c r="J92" s="69">
        <f t="shared" si="8"/>
        <v>0</v>
      </c>
      <c r="K92" s="69">
        <f t="shared" si="8"/>
        <v>0</v>
      </c>
      <c r="L92" s="161">
        <f t="shared" si="8"/>
        <v>0</v>
      </c>
    </row>
    <row r="93" spans="1:12" x14ac:dyDescent="0.25">
      <c r="A93" s="6" t="s">
        <v>41</v>
      </c>
      <c r="B93" s="7"/>
      <c r="C93" s="68">
        <f t="shared" ref="C93:L93" si="9">C8+C25-C59-C76</f>
        <v>0</v>
      </c>
      <c r="D93" s="69">
        <f t="shared" si="9"/>
        <v>0</v>
      </c>
      <c r="E93" s="69">
        <f t="shared" si="9"/>
        <v>0</v>
      </c>
      <c r="F93" s="69">
        <f t="shared" si="9"/>
        <v>0</v>
      </c>
      <c r="G93" s="69">
        <f t="shared" si="9"/>
        <v>0</v>
      </c>
      <c r="H93" s="69">
        <f t="shared" si="9"/>
        <v>0</v>
      </c>
      <c r="I93" s="69">
        <f t="shared" si="9"/>
        <v>0</v>
      </c>
      <c r="J93" s="69">
        <f t="shared" si="9"/>
        <v>0</v>
      </c>
      <c r="K93" s="69">
        <f t="shared" si="9"/>
        <v>0</v>
      </c>
      <c r="L93" s="161">
        <f t="shared" si="9"/>
        <v>0</v>
      </c>
    </row>
    <row r="94" spans="1:12" x14ac:dyDescent="0.25">
      <c r="A94" s="6" t="s">
        <v>42</v>
      </c>
      <c r="B94" s="7"/>
      <c r="C94" s="68">
        <f t="shared" ref="C94:L94" si="10">C9+C26-C60-C77</f>
        <v>0</v>
      </c>
      <c r="D94" s="69">
        <f t="shared" si="10"/>
        <v>0</v>
      </c>
      <c r="E94" s="69">
        <f t="shared" si="10"/>
        <v>0</v>
      </c>
      <c r="F94" s="69">
        <f t="shared" si="10"/>
        <v>0</v>
      </c>
      <c r="G94" s="69">
        <f t="shared" si="10"/>
        <v>0</v>
      </c>
      <c r="H94" s="69">
        <f t="shared" si="10"/>
        <v>0</v>
      </c>
      <c r="I94" s="69">
        <f t="shared" si="10"/>
        <v>0</v>
      </c>
      <c r="J94" s="69">
        <f t="shared" si="10"/>
        <v>0</v>
      </c>
      <c r="K94" s="69">
        <f t="shared" si="10"/>
        <v>0</v>
      </c>
      <c r="L94" s="161">
        <f t="shared" si="10"/>
        <v>0</v>
      </c>
    </row>
    <row r="95" spans="1:12" x14ac:dyDescent="0.25">
      <c r="A95" s="6" t="s">
        <v>43</v>
      </c>
      <c r="B95" s="7"/>
      <c r="C95" s="68">
        <f t="shared" ref="C95:L95" si="11">C10+C27-C61-C78</f>
        <v>0</v>
      </c>
      <c r="D95" s="69">
        <f t="shared" si="11"/>
        <v>0</v>
      </c>
      <c r="E95" s="69">
        <f t="shared" si="11"/>
        <v>0</v>
      </c>
      <c r="F95" s="69">
        <f t="shared" si="11"/>
        <v>0</v>
      </c>
      <c r="G95" s="69">
        <f t="shared" si="11"/>
        <v>0</v>
      </c>
      <c r="H95" s="69">
        <f t="shared" si="11"/>
        <v>0</v>
      </c>
      <c r="I95" s="69">
        <f t="shared" si="11"/>
        <v>0</v>
      </c>
      <c r="J95" s="69">
        <f t="shared" si="11"/>
        <v>0</v>
      </c>
      <c r="K95" s="69">
        <f t="shared" si="11"/>
        <v>0</v>
      </c>
      <c r="L95" s="161">
        <f t="shared" si="11"/>
        <v>0</v>
      </c>
    </row>
    <row r="96" spans="1:12" x14ac:dyDescent="0.25">
      <c r="A96" s="6" t="s">
        <v>44</v>
      </c>
      <c r="B96" s="7"/>
      <c r="C96" s="68">
        <f t="shared" ref="C96:L96" si="12">C11+C28-C62-C79</f>
        <v>0</v>
      </c>
      <c r="D96" s="69">
        <f t="shared" si="12"/>
        <v>0</v>
      </c>
      <c r="E96" s="69">
        <f t="shared" si="12"/>
        <v>0</v>
      </c>
      <c r="F96" s="69">
        <f t="shared" si="12"/>
        <v>0</v>
      </c>
      <c r="G96" s="69">
        <f t="shared" si="12"/>
        <v>0</v>
      </c>
      <c r="H96" s="69">
        <f t="shared" si="12"/>
        <v>0</v>
      </c>
      <c r="I96" s="69">
        <f t="shared" si="12"/>
        <v>0</v>
      </c>
      <c r="J96" s="69">
        <f t="shared" si="12"/>
        <v>0</v>
      </c>
      <c r="K96" s="69">
        <f t="shared" si="12"/>
        <v>0</v>
      </c>
      <c r="L96" s="161">
        <f t="shared" si="12"/>
        <v>0</v>
      </c>
    </row>
    <row r="97" spans="1:12" x14ac:dyDescent="0.25">
      <c r="A97" s="6" t="s">
        <v>45</v>
      </c>
      <c r="B97" s="7"/>
      <c r="C97" s="68">
        <f t="shared" ref="C97:L97" si="13">C12+C29-C63-C80</f>
        <v>0</v>
      </c>
      <c r="D97" s="69">
        <f t="shared" si="13"/>
        <v>0</v>
      </c>
      <c r="E97" s="69">
        <f t="shared" si="13"/>
        <v>0</v>
      </c>
      <c r="F97" s="69">
        <f t="shared" si="13"/>
        <v>0</v>
      </c>
      <c r="G97" s="69">
        <f t="shared" si="13"/>
        <v>0</v>
      </c>
      <c r="H97" s="69">
        <f t="shared" si="13"/>
        <v>0</v>
      </c>
      <c r="I97" s="69">
        <f t="shared" si="13"/>
        <v>0</v>
      </c>
      <c r="J97" s="69">
        <f t="shared" si="13"/>
        <v>0</v>
      </c>
      <c r="K97" s="69">
        <f t="shared" si="13"/>
        <v>0</v>
      </c>
      <c r="L97" s="161">
        <f t="shared" si="13"/>
        <v>0</v>
      </c>
    </row>
    <row r="98" spans="1:12" x14ac:dyDescent="0.25">
      <c r="A98" s="6" t="s">
        <v>46</v>
      </c>
      <c r="B98" s="7"/>
      <c r="C98" s="68">
        <f t="shared" ref="C98:L98" si="14">C13+C30-C64-C81</f>
        <v>0</v>
      </c>
      <c r="D98" s="69">
        <f t="shared" si="14"/>
        <v>0</v>
      </c>
      <c r="E98" s="69">
        <f t="shared" si="14"/>
        <v>0</v>
      </c>
      <c r="F98" s="69">
        <f t="shared" si="14"/>
        <v>0</v>
      </c>
      <c r="G98" s="69">
        <f t="shared" si="14"/>
        <v>0</v>
      </c>
      <c r="H98" s="69">
        <f t="shared" si="14"/>
        <v>0</v>
      </c>
      <c r="I98" s="69">
        <f t="shared" si="14"/>
        <v>0</v>
      </c>
      <c r="J98" s="69">
        <f t="shared" si="14"/>
        <v>0</v>
      </c>
      <c r="K98" s="69">
        <f t="shared" si="14"/>
        <v>0</v>
      </c>
      <c r="L98" s="161">
        <f t="shared" si="14"/>
        <v>0</v>
      </c>
    </row>
    <row r="99" spans="1:12" x14ac:dyDescent="0.25">
      <c r="A99" s="6" t="s">
        <v>47</v>
      </c>
      <c r="B99" s="7"/>
      <c r="C99" s="68">
        <f t="shared" ref="C99:L99" si="15">C14+C31-C65-C82</f>
        <v>0</v>
      </c>
      <c r="D99" s="69">
        <f t="shared" si="15"/>
        <v>0</v>
      </c>
      <c r="E99" s="69">
        <f t="shared" si="15"/>
        <v>0</v>
      </c>
      <c r="F99" s="69">
        <f t="shared" si="15"/>
        <v>0</v>
      </c>
      <c r="G99" s="69">
        <f t="shared" si="15"/>
        <v>0</v>
      </c>
      <c r="H99" s="69">
        <f t="shared" si="15"/>
        <v>0</v>
      </c>
      <c r="I99" s="69">
        <f t="shared" si="15"/>
        <v>0</v>
      </c>
      <c r="J99" s="69">
        <f t="shared" si="15"/>
        <v>0</v>
      </c>
      <c r="K99" s="69">
        <f t="shared" si="15"/>
        <v>0</v>
      </c>
      <c r="L99" s="161">
        <f t="shared" si="15"/>
        <v>0</v>
      </c>
    </row>
    <row r="100" spans="1:12" ht="15.75" thickBot="1" x14ac:dyDescent="0.3">
      <c r="A100" s="37" t="s">
        <v>58</v>
      </c>
      <c r="B100" s="31"/>
      <c r="C100" s="70">
        <f t="shared" ref="C100:L100" si="16">C15+C32-C66-C83</f>
        <v>0</v>
      </c>
      <c r="D100" s="71">
        <f t="shared" si="16"/>
        <v>0</v>
      </c>
      <c r="E100" s="71">
        <f t="shared" si="16"/>
        <v>0</v>
      </c>
      <c r="F100" s="71">
        <f t="shared" si="16"/>
        <v>0</v>
      </c>
      <c r="G100" s="71">
        <f t="shared" si="16"/>
        <v>0</v>
      </c>
      <c r="H100" s="71">
        <f t="shared" si="16"/>
        <v>0</v>
      </c>
      <c r="I100" s="71">
        <f t="shared" si="16"/>
        <v>0</v>
      </c>
      <c r="J100" s="71">
        <f t="shared" si="16"/>
        <v>0</v>
      </c>
      <c r="K100" s="71">
        <f t="shared" si="16"/>
        <v>0</v>
      </c>
      <c r="L100" s="164">
        <f t="shared" si="16"/>
        <v>0</v>
      </c>
    </row>
    <row r="101" spans="1:12" ht="15.75" thickBot="1" x14ac:dyDescent="0.3">
      <c r="A101" s="63" t="s">
        <v>140</v>
      </c>
      <c r="B101" s="188" t="s">
        <v>175</v>
      </c>
      <c r="C101" s="64">
        <f>SUM(C88:C100)</f>
        <v>0</v>
      </c>
      <c r="D101" s="65">
        <f t="shared" ref="D101:L101" si="17">SUM(D88:D100)</f>
        <v>0</v>
      </c>
      <c r="E101" s="65">
        <f t="shared" si="17"/>
        <v>0</v>
      </c>
      <c r="F101" s="65">
        <f t="shared" si="17"/>
        <v>0</v>
      </c>
      <c r="G101" s="65">
        <f t="shared" si="17"/>
        <v>0</v>
      </c>
      <c r="H101" s="65">
        <f t="shared" si="17"/>
        <v>0</v>
      </c>
      <c r="I101" s="65">
        <f t="shared" si="17"/>
        <v>0</v>
      </c>
      <c r="J101" s="65">
        <f t="shared" si="17"/>
        <v>0</v>
      </c>
      <c r="K101" s="65">
        <f t="shared" si="17"/>
        <v>0</v>
      </c>
      <c r="L101" s="165">
        <f t="shared" si="17"/>
        <v>0</v>
      </c>
    </row>
  </sheetData>
  <sheetProtection algorithmName="SHA-512" hashValue="xiJYY2E2BvKlr4HHPpLWNyxAiEVfk2ejpS4FxvR4uCzKhoZpJUj7iEyndD6Ve6nqT6jJhReo1AHSXv6HUY/dfw==" saltValue="JL0oYRUYLDoIjSaMZsvhw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rowBreaks count="1" manualBreakCount="1">
    <brk id="85" max="16383" man="1"/>
  </rowBreaks>
  <ignoredErrors>
    <ignoredError sqref="C33 C5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3B61-555B-40A3-8B16-DC59FF0E5508}">
  <sheetPr codeName="List16">
    <tabColor rgb="FF7030A0"/>
  </sheetPr>
  <dimension ref="A1:Q107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60.7109375" customWidth="1"/>
    <col min="2" max="12" width="9.7109375" customWidth="1"/>
    <col min="13" max="17" width="0" hidden="1" customWidth="1"/>
    <col min="18" max="16384" width="9.140625" hidden="1"/>
  </cols>
  <sheetData>
    <row r="1" spans="1:12" x14ac:dyDescent="0.25">
      <c r="A1" s="55" t="s">
        <v>117</v>
      </c>
      <c r="B1" s="56"/>
      <c r="C1" s="274" t="s">
        <v>50</v>
      </c>
      <c r="D1" s="275"/>
      <c r="E1" s="275"/>
      <c r="F1" s="275"/>
      <c r="G1" s="275"/>
      <c r="H1" s="275"/>
      <c r="I1" s="275"/>
      <c r="J1" s="275"/>
      <c r="K1" s="275"/>
      <c r="L1" s="276"/>
    </row>
    <row r="2" spans="1:12" ht="15.75" thickBot="1" x14ac:dyDescent="0.3">
      <c r="A2" s="15" t="s">
        <v>91</v>
      </c>
      <c r="B2" s="169"/>
      <c r="C2" s="17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.75" thickTop="1" x14ac:dyDescent="0.25">
      <c r="A3" s="48" t="s">
        <v>79</v>
      </c>
      <c r="B3" s="183" t="s">
        <v>160</v>
      </c>
      <c r="C3" s="51">
        <f>'Model objednávkový (MO)'!E28</f>
        <v>0</v>
      </c>
      <c r="D3" s="49">
        <f>'Model objednávkový (MO)'!F28</f>
        <v>0</v>
      </c>
      <c r="E3" s="49">
        <f>'Model objednávkový (MO)'!G28</f>
        <v>0</v>
      </c>
      <c r="F3" s="49">
        <f>'Model objednávkový (MO)'!H28</f>
        <v>0</v>
      </c>
      <c r="G3" s="49">
        <f>'Model objednávkový (MO)'!I28</f>
        <v>0</v>
      </c>
      <c r="H3" s="49">
        <f>'Model objednávkový (MO)'!J28</f>
        <v>0</v>
      </c>
      <c r="I3" s="49">
        <f>'Model objednávkový (MO)'!K28</f>
        <v>0</v>
      </c>
      <c r="J3" s="49">
        <f>'Model objednávkový (MO)'!L28</f>
        <v>0</v>
      </c>
      <c r="K3" s="49">
        <f>'Model objednávkový (MO)'!M28</f>
        <v>0</v>
      </c>
      <c r="L3" s="152">
        <f>'Model objednávkový (MO)'!N28</f>
        <v>0</v>
      </c>
    </row>
    <row r="4" spans="1:12" ht="15.75" x14ac:dyDescent="0.25">
      <c r="A4" s="6" t="s">
        <v>80</v>
      </c>
      <c r="B4" s="187" t="s">
        <v>161</v>
      </c>
      <c r="C4" s="142">
        <f>'MO Výkon'!E28</f>
        <v>0</v>
      </c>
      <c r="D4" s="143">
        <f>'MO Výkon'!F28</f>
        <v>0</v>
      </c>
      <c r="E4" s="143">
        <f>'MO Výkon'!G28</f>
        <v>0</v>
      </c>
      <c r="F4" s="143">
        <f>'MO Výkon'!H28</f>
        <v>0</v>
      </c>
      <c r="G4" s="143">
        <f>'MO Výkon'!I28</f>
        <v>0</v>
      </c>
      <c r="H4" s="143">
        <f>'MO Výkon'!J28</f>
        <v>0</v>
      </c>
      <c r="I4" s="143">
        <f>'MO Výkon'!K28</f>
        <v>0</v>
      </c>
      <c r="J4" s="143">
        <f>'MO Výkon'!L28</f>
        <v>0</v>
      </c>
      <c r="K4" s="143">
        <f>'MO Výkon'!M28</f>
        <v>0</v>
      </c>
      <c r="L4" s="166">
        <f>'MO Výkon'!N28</f>
        <v>0</v>
      </c>
    </row>
    <row r="5" spans="1:12" ht="16.5" thickBot="1" x14ac:dyDescent="0.3">
      <c r="A5" s="37" t="s">
        <v>278</v>
      </c>
      <c r="B5" s="184" t="s">
        <v>209</v>
      </c>
      <c r="C5" s="52">
        <f>IFERROR(('MO Výkon'!E26-SUM('MO Výkon'!E11,'MO Výkon'!E14,'MO Výkon'!E18,'MO Výkon'!E19))/'MO Výkon'!E27,0)</f>
        <v>0</v>
      </c>
      <c r="D5" s="50">
        <f>IFERROR(('MO Výkon'!F26-SUM('MO Výkon'!F11,'MO Výkon'!F14,'MO Výkon'!F18,'MO Výkon'!F19))/'MO Výkon'!F27,0)</f>
        <v>0</v>
      </c>
      <c r="E5" s="50">
        <f>IFERROR(('MO Výkon'!G26-SUM('MO Výkon'!G11,'MO Výkon'!G14,'MO Výkon'!G18,'MO Výkon'!G19))/'MO Výkon'!G27,0)</f>
        <v>0</v>
      </c>
      <c r="F5" s="50">
        <f>IFERROR(('MO Výkon'!H26-SUM('MO Výkon'!H11,'MO Výkon'!H14,'MO Výkon'!H18,'MO Výkon'!H19))/'MO Výkon'!H27,0)</f>
        <v>0</v>
      </c>
      <c r="G5" s="50">
        <f>IFERROR(('MO Výkon'!I26-SUM('MO Výkon'!I11,'MO Výkon'!I14,'MO Výkon'!I18,'MO Výkon'!I19))/'MO Výkon'!I27,0)</f>
        <v>0</v>
      </c>
      <c r="H5" s="50">
        <f>IFERROR(('MO Výkon'!J26-SUM('MO Výkon'!J11,'MO Výkon'!J14,'MO Výkon'!J18,'MO Výkon'!J19))/'MO Výkon'!J27,0)</f>
        <v>0</v>
      </c>
      <c r="I5" s="50">
        <f>IFERROR(('MO Výkon'!K26-SUM('MO Výkon'!K11,'MO Výkon'!K14,'MO Výkon'!K18,'MO Výkon'!K19))/'MO Výkon'!K27,0)</f>
        <v>0</v>
      </c>
      <c r="J5" s="50">
        <f>IFERROR(('MO Výkon'!L26-SUM('MO Výkon'!L11,'MO Výkon'!L14,'MO Výkon'!L18,'MO Výkon'!L19))/'MO Výkon'!L27,0)</f>
        <v>0</v>
      </c>
      <c r="K5" s="50">
        <f>IFERROR(('MO Výkon'!M26-SUM('MO Výkon'!M11,'MO Výkon'!M14,'MO Výkon'!M18,'MO Výkon'!M19))/'MO Výkon'!M27,0)</f>
        <v>0</v>
      </c>
      <c r="L5" s="155">
        <f>IFERROR(('MO Výkon'!N26-SUM('MO Výkon'!N11,'MO Výkon'!N14,'MO Výkon'!N18,'MO Výkon'!N19))/'MO Výkon'!N27,0)</f>
        <v>0</v>
      </c>
    </row>
    <row r="6" spans="1:12" ht="15.75" thickBot="1" x14ac:dyDescent="0.3"/>
    <row r="7" spans="1:12" x14ac:dyDescent="0.25">
      <c r="A7" s="55" t="s">
        <v>113</v>
      </c>
      <c r="B7" s="56"/>
      <c r="C7" s="274" t="s">
        <v>50</v>
      </c>
      <c r="D7" s="275"/>
      <c r="E7" s="275"/>
      <c r="F7" s="275"/>
      <c r="G7" s="275"/>
      <c r="H7" s="275"/>
      <c r="I7" s="275"/>
      <c r="J7" s="275"/>
      <c r="K7" s="275"/>
      <c r="L7" s="275"/>
    </row>
    <row r="8" spans="1:12" ht="15.75" thickBot="1" x14ac:dyDescent="0.3">
      <c r="A8" s="15" t="s">
        <v>208</v>
      </c>
      <c r="B8" s="169"/>
      <c r="C8" s="17" t="s">
        <v>53</v>
      </c>
      <c r="D8" s="17" t="s">
        <v>185</v>
      </c>
      <c r="E8" s="17" t="s">
        <v>186</v>
      </c>
      <c r="F8" s="17" t="s">
        <v>187</v>
      </c>
      <c r="G8" s="17" t="s">
        <v>188</v>
      </c>
      <c r="H8" s="17" t="s">
        <v>189</v>
      </c>
      <c r="I8" s="17" t="s">
        <v>190</v>
      </c>
      <c r="J8" s="17" t="s">
        <v>191</v>
      </c>
      <c r="K8" s="17" t="s">
        <v>192</v>
      </c>
      <c r="L8" s="25" t="s">
        <v>193</v>
      </c>
    </row>
    <row r="9" spans="1:12" ht="15.75" thickTop="1" x14ac:dyDescent="0.25">
      <c r="A9" s="4" t="s">
        <v>99</v>
      </c>
      <c r="B9" s="5"/>
      <c r="C9" s="66">
        <f>IFERROR(('Model objednávkový (MO)'!E$26*SUM(Objednávka!C28,Objednávka!C48,Objednávka!C68)/Objednávka!C$22),0)</f>
        <v>0</v>
      </c>
      <c r="D9" s="67">
        <f>IFERROR(('Model objednávkový (MO)'!F$26*SUM(Objednávka!D28,Objednávka!D48,Objednávka!D68)/Objednávka!D$22),0)</f>
        <v>0</v>
      </c>
      <c r="E9" s="67">
        <f>IFERROR(('Model objednávkový (MO)'!G$26*SUM(Objednávka!E28,Objednávka!E48,Objednávka!E68)/Objednávka!E$22),0)</f>
        <v>0</v>
      </c>
      <c r="F9" s="67">
        <f>IFERROR(('Model objednávkový (MO)'!H$26*SUM(Objednávka!F28,Objednávka!F48,Objednávka!F68)/Objednávka!F$22),0)</f>
        <v>0</v>
      </c>
      <c r="G9" s="67">
        <f>IFERROR(('Model objednávkový (MO)'!I$26*SUM(Objednávka!G28,Objednávka!G48,Objednávka!G68)/Objednávka!G$22),0)</f>
        <v>0</v>
      </c>
      <c r="H9" s="67">
        <f>IFERROR(('Model objednávkový (MO)'!J$26*SUM(Objednávka!H28,Objednávka!H48,Objednávka!H68)/Objednávka!H$22),0)</f>
        <v>0</v>
      </c>
      <c r="I9" s="67">
        <f>IFERROR(('Model objednávkový (MO)'!K$26*SUM(Objednávka!I28,Objednávka!I48,Objednávka!I68)/Objednávka!I$22),0)</f>
        <v>0</v>
      </c>
      <c r="J9" s="67">
        <f>IFERROR(('Model objednávkový (MO)'!L$26*SUM(Objednávka!J28,Objednávka!J48,Objednávka!J68)/Objednávka!J$22),0)</f>
        <v>0</v>
      </c>
      <c r="K9" s="67">
        <f>IFERROR(('Model objednávkový (MO)'!M$26*SUM(Objednávka!K28,Objednávka!K48,Objednávka!K68)/Objednávka!K$22),0)</f>
        <v>0</v>
      </c>
      <c r="L9" s="162">
        <f>IFERROR(('Model objednávkový (MO)'!N$26*SUM(Objednávka!L28,Objednávka!L48,Objednávka!L68)/Objednávka!L$22),0)</f>
        <v>0</v>
      </c>
    </row>
    <row r="10" spans="1:12" x14ac:dyDescent="0.25">
      <c r="A10" s="32" t="s">
        <v>100</v>
      </c>
      <c r="B10" s="33"/>
      <c r="C10" s="90">
        <f>IFERROR(('Model objednávkový (MO)'!E$26*SUM(Objednávka!C29,Objednávka!C49,Objednávka!C69)/Objednávka!C$22),0)</f>
        <v>0</v>
      </c>
      <c r="D10" s="91">
        <f>IFERROR(('Model objednávkový (MO)'!F$26*SUM(Objednávka!D29,Objednávka!D49,Objednávka!D69)/Objednávka!D$22),0)</f>
        <v>0</v>
      </c>
      <c r="E10" s="91">
        <f>IFERROR(('Model objednávkový (MO)'!G$26*SUM(Objednávka!E29,Objednávka!E49,Objednávka!E69)/Objednávka!E$22),0)</f>
        <v>0</v>
      </c>
      <c r="F10" s="91">
        <f>IFERROR(('Model objednávkový (MO)'!H$26*SUM(Objednávka!F29,Objednávka!F49,Objednávka!F69)/Objednávka!F$22),0)</f>
        <v>0</v>
      </c>
      <c r="G10" s="91">
        <f>IFERROR(('Model objednávkový (MO)'!I$26*SUM(Objednávka!G29,Objednávka!G49,Objednávka!G69)/Objednávka!G$22),0)</f>
        <v>0</v>
      </c>
      <c r="H10" s="91">
        <f>IFERROR(('Model objednávkový (MO)'!J$26*SUM(Objednávka!H29,Objednávka!H49,Objednávka!H69)/Objednávka!H$22),0)</f>
        <v>0</v>
      </c>
      <c r="I10" s="91">
        <f>IFERROR(('Model objednávkový (MO)'!K$26*SUM(Objednávka!I29,Objednávka!I49,Objednávka!I69)/Objednávka!I$22),0)</f>
        <v>0</v>
      </c>
      <c r="J10" s="91">
        <f>IFERROR(('Model objednávkový (MO)'!L$26*SUM(Objednávka!J29,Objednávka!J49,Objednávka!J69)/Objednávka!J$22),0)</f>
        <v>0</v>
      </c>
      <c r="K10" s="91">
        <f>IFERROR(('Model objednávkový (MO)'!M$26*SUM(Objednávka!K29,Objednávka!K49,Objednávka!K69)/Objednávka!K$22),0)</f>
        <v>0</v>
      </c>
      <c r="L10" s="163">
        <f>IFERROR(('Model objednávkový (MO)'!N$26*SUM(Objednávka!L29,Objednávka!L49,Objednávka!L69)/Objednávka!L$22),0)</f>
        <v>0</v>
      </c>
    </row>
    <row r="11" spans="1:12" x14ac:dyDescent="0.25">
      <c r="A11" s="6" t="s">
        <v>101</v>
      </c>
      <c r="B11" s="7"/>
      <c r="C11" s="68">
        <f>IFERROR(('Model objednávkový (MO)'!E$26*SUM(Objednávka!C30,Objednávka!C50,Objednávka!C70)/Objednávka!C$22),0)</f>
        <v>0</v>
      </c>
      <c r="D11" s="69">
        <f>IFERROR(('Model objednávkový (MO)'!F$26*SUM(Objednávka!D30,Objednávka!D50,Objednávka!D70)/Objednávka!D$22),0)</f>
        <v>0</v>
      </c>
      <c r="E11" s="69">
        <f>IFERROR(('Model objednávkový (MO)'!G$26*SUM(Objednávka!E30,Objednávka!E50,Objednávka!E70)/Objednávka!E$22),0)</f>
        <v>0</v>
      </c>
      <c r="F11" s="69">
        <f>IFERROR(('Model objednávkový (MO)'!H$26*SUM(Objednávka!F30,Objednávka!F50,Objednávka!F70)/Objednávka!F$22),0)</f>
        <v>0</v>
      </c>
      <c r="G11" s="69">
        <f>IFERROR(('Model objednávkový (MO)'!I$26*SUM(Objednávka!G30,Objednávka!G50,Objednávka!G70)/Objednávka!G$22),0)</f>
        <v>0</v>
      </c>
      <c r="H11" s="69">
        <f>IFERROR(('Model objednávkový (MO)'!J$26*SUM(Objednávka!H30,Objednávka!H50,Objednávka!H70)/Objednávka!H$22),0)</f>
        <v>0</v>
      </c>
      <c r="I11" s="69">
        <f>IFERROR(('Model objednávkový (MO)'!K$26*SUM(Objednávka!I30,Objednávka!I50,Objednávka!I70)/Objednávka!I$22),0)</f>
        <v>0</v>
      </c>
      <c r="J11" s="69">
        <f>IFERROR(('Model objednávkový (MO)'!L$26*SUM(Objednávka!J30,Objednávka!J50,Objednávka!J70)/Objednávka!J$22),0)</f>
        <v>0</v>
      </c>
      <c r="K11" s="69">
        <f>IFERROR(('Model objednávkový (MO)'!M$26*SUM(Objednávka!K30,Objednávka!K50,Objednávka!K70)/Objednávka!K$22),0)</f>
        <v>0</v>
      </c>
      <c r="L11" s="161">
        <f>IFERROR(('Model objednávkový (MO)'!N$26*SUM(Objednávka!L30,Objednávka!L50,Objednávka!L70)/Objednávka!L$22),0)</f>
        <v>0</v>
      </c>
    </row>
    <row r="12" spans="1:12" x14ac:dyDescent="0.25">
      <c r="A12" s="6" t="s">
        <v>102</v>
      </c>
      <c r="B12" s="7"/>
      <c r="C12" s="68">
        <f>IFERROR(('Model objednávkový (MO)'!E$26*SUM(Objednávka!C31,Objednávka!C51,Objednávka!C71)/Objednávka!C$22),0)</f>
        <v>0</v>
      </c>
      <c r="D12" s="69">
        <f>IFERROR(('Model objednávkový (MO)'!F$26*SUM(Objednávka!D31,Objednávka!D51,Objednávka!D71)/Objednávka!D$22),0)</f>
        <v>0</v>
      </c>
      <c r="E12" s="69">
        <f>IFERROR(('Model objednávkový (MO)'!G$26*SUM(Objednávka!E31,Objednávka!E51,Objednávka!E71)/Objednávka!E$22),0)</f>
        <v>0</v>
      </c>
      <c r="F12" s="69">
        <f>IFERROR(('Model objednávkový (MO)'!H$26*SUM(Objednávka!F31,Objednávka!F51,Objednávka!F71)/Objednávka!F$22),0)</f>
        <v>0</v>
      </c>
      <c r="G12" s="69">
        <f>IFERROR(('Model objednávkový (MO)'!I$26*SUM(Objednávka!G31,Objednávka!G51,Objednávka!G71)/Objednávka!G$22),0)</f>
        <v>0</v>
      </c>
      <c r="H12" s="69">
        <f>IFERROR(('Model objednávkový (MO)'!J$26*SUM(Objednávka!H31,Objednávka!H51,Objednávka!H71)/Objednávka!H$22),0)</f>
        <v>0</v>
      </c>
      <c r="I12" s="69">
        <f>IFERROR(('Model objednávkový (MO)'!K$26*SUM(Objednávka!I31,Objednávka!I51,Objednávka!I71)/Objednávka!I$22),0)</f>
        <v>0</v>
      </c>
      <c r="J12" s="69">
        <f>IFERROR(('Model objednávkový (MO)'!L$26*SUM(Objednávka!J31,Objednávka!J51,Objednávka!J71)/Objednávka!J$22),0)</f>
        <v>0</v>
      </c>
      <c r="K12" s="69">
        <f>IFERROR(('Model objednávkový (MO)'!M$26*SUM(Objednávka!K31,Objednávka!K51,Objednávka!K71)/Objednávka!K$22),0)</f>
        <v>0</v>
      </c>
      <c r="L12" s="161">
        <f>IFERROR(('Model objednávkový (MO)'!N$26*SUM(Objednávka!L31,Objednávka!L51,Objednávka!L71)/Objednávka!L$22),0)</f>
        <v>0</v>
      </c>
    </row>
    <row r="13" spans="1:12" x14ac:dyDescent="0.25">
      <c r="A13" s="6" t="s">
        <v>103</v>
      </c>
      <c r="B13" s="7"/>
      <c r="C13" s="68">
        <f>IFERROR(('Model objednávkový (MO)'!E$26*SUM(Objednávka!C32,Objednávka!C52,Objednávka!C72)/Objednávka!C$22),0)</f>
        <v>0</v>
      </c>
      <c r="D13" s="69">
        <f>IFERROR(('Model objednávkový (MO)'!F$26*SUM(Objednávka!D32,Objednávka!D52,Objednávka!D72)/Objednávka!D$22),0)</f>
        <v>0</v>
      </c>
      <c r="E13" s="69">
        <f>IFERROR(('Model objednávkový (MO)'!G$26*SUM(Objednávka!E32,Objednávka!E52,Objednávka!E72)/Objednávka!E$22),0)</f>
        <v>0</v>
      </c>
      <c r="F13" s="69">
        <f>IFERROR(('Model objednávkový (MO)'!H$26*SUM(Objednávka!F32,Objednávka!F52,Objednávka!F72)/Objednávka!F$22),0)</f>
        <v>0</v>
      </c>
      <c r="G13" s="69">
        <f>IFERROR(('Model objednávkový (MO)'!I$26*SUM(Objednávka!G32,Objednávka!G52,Objednávka!G72)/Objednávka!G$22),0)</f>
        <v>0</v>
      </c>
      <c r="H13" s="69">
        <f>IFERROR(('Model objednávkový (MO)'!J$26*SUM(Objednávka!H32,Objednávka!H52,Objednávka!H72)/Objednávka!H$22),0)</f>
        <v>0</v>
      </c>
      <c r="I13" s="69">
        <f>IFERROR(('Model objednávkový (MO)'!K$26*SUM(Objednávka!I32,Objednávka!I52,Objednávka!I72)/Objednávka!I$22),0)</f>
        <v>0</v>
      </c>
      <c r="J13" s="69">
        <f>IFERROR(('Model objednávkový (MO)'!L$26*SUM(Objednávka!J32,Objednávka!J52,Objednávka!J72)/Objednávka!J$22),0)</f>
        <v>0</v>
      </c>
      <c r="K13" s="69">
        <f>IFERROR(('Model objednávkový (MO)'!M$26*SUM(Objednávka!K32,Objednávka!K52,Objednávka!K72)/Objednávka!K$22),0)</f>
        <v>0</v>
      </c>
      <c r="L13" s="161">
        <f>IFERROR(('Model objednávkový (MO)'!N$26*SUM(Objednávka!L32,Objednávka!L52,Objednávka!L72)/Objednávka!L$22),0)</f>
        <v>0</v>
      </c>
    </row>
    <row r="14" spans="1:12" x14ac:dyDescent="0.25">
      <c r="A14" s="6" t="s">
        <v>104</v>
      </c>
      <c r="B14" s="7"/>
      <c r="C14" s="68">
        <f>IFERROR(('Model objednávkový (MO)'!E$26*SUM(Objednávka!C33,Objednávka!C53,Objednávka!C73)/Objednávka!C$22),0)</f>
        <v>0</v>
      </c>
      <c r="D14" s="69">
        <f>IFERROR(('Model objednávkový (MO)'!F$26*SUM(Objednávka!D33,Objednávka!D53,Objednávka!D73)/Objednávka!D$22),0)</f>
        <v>0</v>
      </c>
      <c r="E14" s="69">
        <f>IFERROR(('Model objednávkový (MO)'!G$26*SUM(Objednávka!E33,Objednávka!E53,Objednávka!E73)/Objednávka!E$22),0)</f>
        <v>0</v>
      </c>
      <c r="F14" s="69">
        <f>IFERROR(('Model objednávkový (MO)'!H$26*SUM(Objednávka!F33,Objednávka!F53,Objednávka!F73)/Objednávka!F$22),0)</f>
        <v>0</v>
      </c>
      <c r="G14" s="69">
        <f>IFERROR(('Model objednávkový (MO)'!I$26*SUM(Objednávka!G33,Objednávka!G53,Objednávka!G73)/Objednávka!G$22),0)</f>
        <v>0</v>
      </c>
      <c r="H14" s="69">
        <f>IFERROR(('Model objednávkový (MO)'!J$26*SUM(Objednávka!H33,Objednávka!H53,Objednávka!H73)/Objednávka!H$22),0)</f>
        <v>0</v>
      </c>
      <c r="I14" s="69">
        <f>IFERROR(('Model objednávkový (MO)'!K$26*SUM(Objednávka!I33,Objednávka!I53,Objednávka!I73)/Objednávka!I$22),0)</f>
        <v>0</v>
      </c>
      <c r="J14" s="69">
        <f>IFERROR(('Model objednávkový (MO)'!L$26*SUM(Objednávka!J33,Objednávka!J53,Objednávka!J73)/Objednávka!J$22),0)</f>
        <v>0</v>
      </c>
      <c r="K14" s="69">
        <f>IFERROR(('Model objednávkový (MO)'!M$26*SUM(Objednávka!K33,Objednávka!K53,Objednávka!K73)/Objednávka!K$22),0)</f>
        <v>0</v>
      </c>
      <c r="L14" s="161">
        <f>IFERROR(('Model objednávkový (MO)'!N$26*SUM(Objednávka!L33,Objednávka!L53,Objednávka!L73)/Objednávka!L$22),0)</f>
        <v>0</v>
      </c>
    </row>
    <row r="15" spans="1:12" x14ac:dyDescent="0.25">
      <c r="A15" s="6" t="s">
        <v>105</v>
      </c>
      <c r="B15" s="7"/>
      <c r="C15" s="68">
        <f>IFERROR(('Model objednávkový (MO)'!E$26*SUM(Objednávka!C34,Objednávka!C54,Objednávka!C74)/Objednávka!C$22),0)</f>
        <v>0</v>
      </c>
      <c r="D15" s="69">
        <f>IFERROR(('Model objednávkový (MO)'!F$26*SUM(Objednávka!D34,Objednávka!D54,Objednávka!D74)/Objednávka!D$22),0)</f>
        <v>0</v>
      </c>
      <c r="E15" s="69">
        <f>IFERROR(('Model objednávkový (MO)'!G$26*SUM(Objednávka!E34,Objednávka!E54,Objednávka!E74)/Objednávka!E$22),0)</f>
        <v>0</v>
      </c>
      <c r="F15" s="69">
        <f>IFERROR(('Model objednávkový (MO)'!H$26*SUM(Objednávka!F34,Objednávka!F54,Objednávka!F74)/Objednávka!F$22),0)</f>
        <v>0</v>
      </c>
      <c r="G15" s="69">
        <f>IFERROR(('Model objednávkový (MO)'!I$26*SUM(Objednávka!G34,Objednávka!G54,Objednávka!G74)/Objednávka!G$22),0)</f>
        <v>0</v>
      </c>
      <c r="H15" s="69">
        <f>IFERROR(('Model objednávkový (MO)'!J$26*SUM(Objednávka!H34,Objednávka!H54,Objednávka!H74)/Objednávka!H$22),0)</f>
        <v>0</v>
      </c>
      <c r="I15" s="69">
        <f>IFERROR(('Model objednávkový (MO)'!K$26*SUM(Objednávka!I34,Objednávka!I54,Objednávka!I74)/Objednávka!I$22),0)</f>
        <v>0</v>
      </c>
      <c r="J15" s="69">
        <f>IFERROR(('Model objednávkový (MO)'!L$26*SUM(Objednávka!J34,Objednávka!J54,Objednávka!J74)/Objednávka!J$22),0)</f>
        <v>0</v>
      </c>
      <c r="K15" s="69">
        <f>IFERROR(('Model objednávkový (MO)'!M$26*SUM(Objednávka!K34,Objednávka!K54,Objednávka!K74)/Objednávka!K$22),0)</f>
        <v>0</v>
      </c>
      <c r="L15" s="161">
        <f>IFERROR(('Model objednávkový (MO)'!N$26*SUM(Objednávka!L34,Objednávka!L54,Objednávka!L74)/Objednávka!L$22),0)</f>
        <v>0</v>
      </c>
    </row>
    <row r="16" spans="1:12" x14ac:dyDescent="0.25">
      <c r="A16" s="6" t="s">
        <v>106</v>
      </c>
      <c r="B16" s="7"/>
      <c r="C16" s="68">
        <f>IFERROR(('Model objednávkový (MO)'!E$26*SUM(Objednávka!C35,Objednávka!C55,Objednávka!C75)/Objednávka!C$22),0)</f>
        <v>0</v>
      </c>
      <c r="D16" s="69">
        <f>IFERROR(('Model objednávkový (MO)'!F$26*SUM(Objednávka!D35,Objednávka!D55,Objednávka!D75)/Objednávka!D$22),0)</f>
        <v>0</v>
      </c>
      <c r="E16" s="69">
        <f>IFERROR(('Model objednávkový (MO)'!G$26*SUM(Objednávka!E35,Objednávka!E55,Objednávka!E75)/Objednávka!E$22),0)</f>
        <v>0</v>
      </c>
      <c r="F16" s="69">
        <f>IFERROR(('Model objednávkový (MO)'!H$26*SUM(Objednávka!F35,Objednávka!F55,Objednávka!F75)/Objednávka!F$22),0)</f>
        <v>0</v>
      </c>
      <c r="G16" s="69">
        <f>IFERROR(('Model objednávkový (MO)'!I$26*SUM(Objednávka!G35,Objednávka!G55,Objednávka!G75)/Objednávka!G$22),0)</f>
        <v>0</v>
      </c>
      <c r="H16" s="69">
        <f>IFERROR(('Model objednávkový (MO)'!J$26*SUM(Objednávka!H35,Objednávka!H55,Objednávka!H75)/Objednávka!H$22),0)</f>
        <v>0</v>
      </c>
      <c r="I16" s="69">
        <f>IFERROR(('Model objednávkový (MO)'!K$26*SUM(Objednávka!I35,Objednávka!I55,Objednávka!I75)/Objednávka!I$22),0)</f>
        <v>0</v>
      </c>
      <c r="J16" s="69">
        <f>IFERROR(('Model objednávkový (MO)'!L$26*SUM(Objednávka!J35,Objednávka!J55,Objednávka!J75)/Objednávka!J$22),0)</f>
        <v>0</v>
      </c>
      <c r="K16" s="69">
        <f>IFERROR(('Model objednávkový (MO)'!M$26*SUM(Objednávka!K35,Objednávka!K55,Objednávka!K75)/Objednávka!K$22),0)</f>
        <v>0</v>
      </c>
      <c r="L16" s="161">
        <f>IFERROR(('Model objednávkový (MO)'!N$26*SUM(Objednávka!L35,Objednávka!L55,Objednávka!L75)/Objednávka!L$22),0)</f>
        <v>0</v>
      </c>
    </row>
    <row r="17" spans="1:12" x14ac:dyDescent="0.25">
      <c r="A17" s="6" t="s">
        <v>107</v>
      </c>
      <c r="B17" s="7"/>
      <c r="C17" s="68">
        <f>IFERROR(('Model objednávkový (MO)'!E$26*SUM(Objednávka!C36,Objednávka!C56,Objednávka!C76)/Objednávka!C$22),0)</f>
        <v>0</v>
      </c>
      <c r="D17" s="69">
        <f>IFERROR(('Model objednávkový (MO)'!F$26*SUM(Objednávka!D36,Objednávka!D56,Objednávka!D76)/Objednávka!D$22),0)</f>
        <v>0</v>
      </c>
      <c r="E17" s="69">
        <f>IFERROR(('Model objednávkový (MO)'!G$26*SUM(Objednávka!E36,Objednávka!E56,Objednávka!E76)/Objednávka!E$22),0)</f>
        <v>0</v>
      </c>
      <c r="F17" s="69">
        <f>IFERROR(('Model objednávkový (MO)'!H$26*SUM(Objednávka!F36,Objednávka!F56,Objednávka!F76)/Objednávka!F$22),0)</f>
        <v>0</v>
      </c>
      <c r="G17" s="69">
        <f>IFERROR(('Model objednávkový (MO)'!I$26*SUM(Objednávka!G36,Objednávka!G56,Objednávka!G76)/Objednávka!G$22),0)</f>
        <v>0</v>
      </c>
      <c r="H17" s="69">
        <f>IFERROR(('Model objednávkový (MO)'!J$26*SUM(Objednávka!H36,Objednávka!H56,Objednávka!H76)/Objednávka!H$22),0)</f>
        <v>0</v>
      </c>
      <c r="I17" s="69">
        <f>IFERROR(('Model objednávkový (MO)'!K$26*SUM(Objednávka!I36,Objednávka!I56,Objednávka!I76)/Objednávka!I$22),0)</f>
        <v>0</v>
      </c>
      <c r="J17" s="69">
        <f>IFERROR(('Model objednávkový (MO)'!L$26*SUM(Objednávka!J36,Objednávka!J56,Objednávka!J76)/Objednávka!J$22),0)</f>
        <v>0</v>
      </c>
      <c r="K17" s="69">
        <f>IFERROR(('Model objednávkový (MO)'!M$26*SUM(Objednávka!K36,Objednávka!K56,Objednávka!K76)/Objednávka!K$22),0)</f>
        <v>0</v>
      </c>
      <c r="L17" s="161">
        <f>IFERROR(('Model objednávkový (MO)'!N$26*SUM(Objednávka!L36,Objednávka!L56,Objednávka!L76)/Objednávka!L$22),0)</f>
        <v>0</v>
      </c>
    </row>
    <row r="18" spans="1:12" x14ac:dyDescent="0.25">
      <c r="A18" s="6" t="s">
        <v>108</v>
      </c>
      <c r="B18" s="7"/>
      <c r="C18" s="68">
        <f>IFERROR(('Model objednávkový (MO)'!E$26*SUM(Objednávka!C37,Objednávka!C57,Objednávka!C77)/Objednávka!C$22),0)</f>
        <v>0</v>
      </c>
      <c r="D18" s="69">
        <f>IFERROR(('Model objednávkový (MO)'!F$26*SUM(Objednávka!D37,Objednávka!D57,Objednávka!D77)/Objednávka!D$22),0)</f>
        <v>0</v>
      </c>
      <c r="E18" s="69">
        <f>IFERROR(('Model objednávkový (MO)'!G$26*SUM(Objednávka!E37,Objednávka!E57,Objednávka!E77)/Objednávka!E$22),0)</f>
        <v>0</v>
      </c>
      <c r="F18" s="69">
        <f>IFERROR(('Model objednávkový (MO)'!H$26*SUM(Objednávka!F37,Objednávka!F57,Objednávka!F77)/Objednávka!F$22),0)</f>
        <v>0</v>
      </c>
      <c r="G18" s="69">
        <f>IFERROR(('Model objednávkový (MO)'!I$26*SUM(Objednávka!G37,Objednávka!G57,Objednávka!G77)/Objednávka!G$22),0)</f>
        <v>0</v>
      </c>
      <c r="H18" s="69">
        <f>IFERROR(('Model objednávkový (MO)'!J$26*SUM(Objednávka!H37,Objednávka!H57,Objednávka!H77)/Objednávka!H$22),0)</f>
        <v>0</v>
      </c>
      <c r="I18" s="69">
        <f>IFERROR(('Model objednávkový (MO)'!K$26*SUM(Objednávka!I37,Objednávka!I57,Objednávka!I77)/Objednávka!I$22),0)</f>
        <v>0</v>
      </c>
      <c r="J18" s="69">
        <f>IFERROR(('Model objednávkový (MO)'!L$26*SUM(Objednávka!J37,Objednávka!J57,Objednávka!J77)/Objednávka!J$22),0)</f>
        <v>0</v>
      </c>
      <c r="K18" s="69">
        <f>IFERROR(('Model objednávkový (MO)'!M$26*SUM(Objednávka!K37,Objednávka!K57,Objednávka!K77)/Objednávka!K$22),0)</f>
        <v>0</v>
      </c>
      <c r="L18" s="161">
        <f>IFERROR(('Model objednávkový (MO)'!N$26*SUM(Objednávka!L37,Objednávka!L57,Objednávka!L77)/Objednávka!L$22),0)</f>
        <v>0</v>
      </c>
    </row>
    <row r="19" spans="1:12" x14ac:dyDescent="0.25">
      <c r="A19" s="6" t="s">
        <v>109</v>
      </c>
      <c r="B19" s="7"/>
      <c r="C19" s="68">
        <f>IFERROR(('Model objednávkový (MO)'!E$26*SUM(Objednávka!C38,Objednávka!C58,Objednávka!C78)/Objednávka!C$22),0)</f>
        <v>0</v>
      </c>
      <c r="D19" s="69">
        <f>IFERROR(('Model objednávkový (MO)'!F$26*SUM(Objednávka!D38,Objednávka!D58,Objednávka!D78)/Objednávka!D$22),0)</f>
        <v>0</v>
      </c>
      <c r="E19" s="69">
        <f>IFERROR(('Model objednávkový (MO)'!G$26*SUM(Objednávka!E38,Objednávka!E58,Objednávka!E78)/Objednávka!E$22),0)</f>
        <v>0</v>
      </c>
      <c r="F19" s="69">
        <f>IFERROR(('Model objednávkový (MO)'!H$26*SUM(Objednávka!F38,Objednávka!F58,Objednávka!F78)/Objednávka!F$22),0)</f>
        <v>0</v>
      </c>
      <c r="G19" s="69">
        <f>IFERROR(('Model objednávkový (MO)'!I$26*SUM(Objednávka!G38,Objednávka!G58,Objednávka!G78)/Objednávka!G$22),0)</f>
        <v>0</v>
      </c>
      <c r="H19" s="69">
        <f>IFERROR(('Model objednávkový (MO)'!J$26*SUM(Objednávka!H38,Objednávka!H58,Objednávka!H78)/Objednávka!H$22),0)</f>
        <v>0</v>
      </c>
      <c r="I19" s="69">
        <f>IFERROR(('Model objednávkový (MO)'!K$26*SUM(Objednávka!I38,Objednávka!I58,Objednávka!I78)/Objednávka!I$22),0)</f>
        <v>0</v>
      </c>
      <c r="J19" s="69">
        <f>IFERROR(('Model objednávkový (MO)'!L$26*SUM(Objednávka!J38,Objednávka!J58,Objednávka!J78)/Objednávka!J$22),0)</f>
        <v>0</v>
      </c>
      <c r="K19" s="69">
        <f>IFERROR(('Model objednávkový (MO)'!M$26*SUM(Objednávka!K38,Objednávka!K58,Objednávka!K78)/Objednávka!K$22),0)</f>
        <v>0</v>
      </c>
      <c r="L19" s="161">
        <f>IFERROR(('Model objednávkový (MO)'!N$26*SUM(Objednávka!L38,Objednávka!L58,Objednávka!L78)/Objednávka!L$22),0)</f>
        <v>0</v>
      </c>
    </row>
    <row r="20" spans="1:12" x14ac:dyDescent="0.25">
      <c r="A20" s="6" t="s">
        <v>110</v>
      </c>
      <c r="B20" s="7"/>
      <c r="C20" s="68">
        <f>IFERROR(('Model objednávkový (MO)'!E$26*SUM(Objednávka!C39,Objednávka!C59,Objednávka!C79)/Objednávka!C$22),0)</f>
        <v>0</v>
      </c>
      <c r="D20" s="69">
        <f>IFERROR(('Model objednávkový (MO)'!F$26*SUM(Objednávka!D39,Objednávka!D59,Objednávka!D79)/Objednávka!D$22),0)</f>
        <v>0</v>
      </c>
      <c r="E20" s="69">
        <f>IFERROR(('Model objednávkový (MO)'!G$26*SUM(Objednávka!E39,Objednávka!E59,Objednávka!E79)/Objednávka!E$22),0)</f>
        <v>0</v>
      </c>
      <c r="F20" s="69">
        <f>IFERROR(('Model objednávkový (MO)'!H$26*SUM(Objednávka!F39,Objednávka!F59,Objednávka!F79)/Objednávka!F$22),0)</f>
        <v>0</v>
      </c>
      <c r="G20" s="69">
        <f>IFERROR(('Model objednávkový (MO)'!I$26*SUM(Objednávka!G39,Objednávka!G59,Objednávka!G79)/Objednávka!G$22),0)</f>
        <v>0</v>
      </c>
      <c r="H20" s="69">
        <f>IFERROR(('Model objednávkový (MO)'!J$26*SUM(Objednávka!H39,Objednávka!H59,Objednávka!H79)/Objednávka!H$22),0)</f>
        <v>0</v>
      </c>
      <c r="I20" s="69">
        <f>IFERROR(('Model objednávkový (MO)'!K$26*SUM(Objednávka!I39,Objednávka!I59,Objednávka!I79)/Objednávka!I$22),0)</f>
        <v>0</v>
      </c>
      <c r="J20" s="69">
        <f>IFERROR(('Model objednávkový (MO)'!L$26*SUM(Objednávka!J39,Objednávka!J59,Objednávka!J79)/Objednávka!J$22),0)</f>
        <v>0</v>
      </c>
      <c r="K20" s="69">
        <f>IFERROR(('Model objednávkový (MO)'!M$26*SUM(Objednávka!K39,Objednávka!K59,Objednávka!K79)/Objednávka!K$22),0)</f>
        <v>0</v>
      </c>
      <c r="L20" s="161">
        <f>IFERROR(('Model objednávkový (MO)'!N$26*SUM(Objednávka!L39,Objednávka!L59,Objednávka!L79)/Objednávka!L$22),0)</f>
        <v>0</v>
      </c>
    </row>
    <row r="21" spans="1:12" ht="15.75" thickBot="1" x14ac:dyDescent="0.3">
      <c r="A21" s="37" t="s">
        <v>111</v>
      </c>
      <c r="B21" s="31"/>
      <c r="C21" s="70">
        <f>IFERROR(('Model objednávkový (MO)'!E$26*SUM(Objednávka!C40,Objednávka!C60,Objednávka!C80)/Objednávka!C$22),0)</f>
        <v>0</v>
      </c>
      <c r="D21" s="71">
        <f>IFERROR(('Model objednávkový (MO)'!F$26*SUM(Objednávka!D40,Objednávka!D60,Objednávka!D80)/Objednávka!D$22),0)</f>
        <v>0</v>
      </c>
      <c r="E21" s="71">
        <f>IFERROR(('Model objednávkový (MO)'!G$26*SUM(Objednávka!E40,Objednávka!E60,Objednávka!E80)/Objednávka!E$22),0)</f>
        <v>0</v>
      </c>
      <c r="F21" s="71">
        <f>IFERROR(('Model objednávkový (MO)'!H$26*SUM(Objednávka!F40,Objednávka!F60,Objednávka!F80)/Objednávka!F$22),0)</f>
        <v>0</v>
      </c>
      <c r="G21" s="71">
        <f>IFERROR(('Model objednávkový (MO)'!I$26*SUM(Objednávka!G40,Objednávka!G60,Objednávka!G80)/Objednávka!G$22),0)</f>
        <v>0</v>
      </c>
      <c r="H21" s="71">
        <f>IFERROR(('Model objednávkový (MO)'!J$26*SUM(Objednávka!H40,Objednávka!H60,Objednávka!H80)/Objednávka!H$22),0)</f>
        <v>0</v>
      </c>
      <c r="I21" s="71">
        <f>IFERROR(('Model objednávkový (MO)'!K$26*SUM(Objednávka!I40,Objednávka!I60,Objednávka!I80)/Objednávka!I$22),0)</f>
        <v>0</v>
      </c>
      <c r="J21" s="71">
        <f>IFERROR(('Model objednávkový (MO)'!L$26*SUM(Objednávka!J40,Objednávka!J60,Objednávka!J80)/Objednávka!J$22),0)</f>
        <v>0</v>
      </c>
      <c r="K21" s="71">
        <f>IFERROR(('Model objednávkový (MO)'!M$26*SUM(Objednávka!K40,Objednávka!K60,Objednávka!K80)/Objednávka!K$22),0)</f>
        <v>0</v>
      </c>
      <c r="L21" s="164">
        <f>IFERROR(('Model objednávkový (MO)'!N$26*SUM(Objednávka!L40,Objednávka!L60,Objednávka!L80)/Objednávka!L$22),0)</f>
        <v>0</v>
      </c>
    </row>
    <row r="22" spans="1:12" ht="15.75" thickBot="1" x14ac:dyDescent="0.3">
      <c r="A22" s="63" t="s">
        <v>81</v>
      </c>
      <c r="B22" s="189" t="s">
        <v>166</v>
      </c>
      <c r="C22" s="64">
        <f>SUM(C9:C21)</f>
        <v>0</v>
      </c>
      <c r="D22" s="65">
        <f t="shared" ref="D22:L22" si="0">SUM(D9:D21)</f>
        <v>0</v>
      </c>
      <c r="E22" s="65">
        <f t="shared" si="0"/>
        <v>0</v>
      </c>
      <c r="F22" s="65">
        <f t="shared" si="0"/>
        <v>0</v>
      </c>
      <c r="G22" s="65">
        <f t="shared" si="0"/>
        <v>0</v>
      </c>
      <c r="H22" s="65">
        <f t="shared" si="0"/>
        <v>0</v>
      </c>
      <c r="I22" s="65">
        <f t="shared" si="0"/>
        <v>0</v>
      </c>
      <c r="J22" s="65">
        <f t="shared" si="0"/>
        <v>0</v>
      </c>
      <c r="K22" s="65">
        <f t="shared" si="0"/>
        <v>0</v>
      </c>
      <c r="L22" s="165">
        <f t="shared" si="0"/>
        <v>0</v>
      </c>
    </row>
    <row r="23" spans="1:12" ht="15.75" thickBot="1" x14ac:dyDescent="0.3">
      <c r="A23" s="60"/>
    </row>
    <row r="24" spans="1:12" x14ac:dyDescent="0.25">
      <c r="A24" s="58" t="s">
        <v>142</v>
      </c>
      <c r="B24" s="171"/>
      <c r="C24" s="274" t="s">
        <v>50</v>
      </c>
      <c r="D24" s="275"/>
      <c r="E24" s="275"/>
      <c r="F24" s="275"/>
      <c r="G24" s="275"/>
      <c r="H24" s="275"/>
      <c r="I24" s="275"/>
      <c r="J24" s="275"/>
      <c r="K24" s="275"/>
      <c r="L24" s="276"/>
    </row>
    <row r="25" spans="1:12" ht="15.75" thickBot="1" x14ac:dyDescent="0.3">
      <c r="A25" s="15" t="s">
        <v>97</v>
      </c>
      <c r="B25" s="169"/>
      <c r="C25" s="17" t="s">
        <v>53</v>
      </c>
      <c r="D25" s="17" t="s">
        <v>185</v>
      </c>
      <c r="E25" s="17" t="s">
        <v>186</v>
      </c>
      <c r="F25" s="17" t="s">
        <v>187</v>
      </c>
      <c r="G25" s="17" t="s">
        <v>188</v>
      </c>
      <c r="H25" s="17" t="s">
        <v>189</v>
      </c>
      <c r="I25" s="17" t="s">
        <v>190</v>
      </c>
      <c r="J25" s="17" t="s">
        <v>191</v>
      </c>
      <c r="K25" s="17" t="s">
        <v>192</v>
      </c>
      <c r="L25" s="25" t="s">
        <v>193</v>
      </c>
    </row>
    <row r="26" spans="1:12" ht="15.75" thickTop="1" x14ac:dyDescent="0.25">
      <c r="A26" s="4" t="s">
        <v>99</v>
      </c>
      <c r="B26" s="5"/>
      <c r="C26" s="66">
        <f>C$4*Skutečnost!C20/1000</f>
        <v>0</v>
      </c>
      <c r="D26" s="67">
        <f>D$4*Skutečnost!D20/1000</f>
        <v>0</v>
      </c>
      <c r="E26" s="67">
        <f>E$4*Skutečnost!E20/1000</f>
        <v>0</v>
      </c>
      <c r="F26" s="67">
        <f>F$4*Skutečnost!F20/1000</f>
        <v>0</v>
      </c>
      <c r="G26" s="67">
        <f>G$4*Skutečnost!G20/1000</f>
        <v>0</v>
      </c>
      <c r="H26" s="67">
        <f>H$4*Skutečnost!H20/1000</f>
        <v>0</v>
      </c>
      <c r="I26" s="67">
        <f>I$4*Skutečnost!I20/1000</f>
        <v>0</v>
      </c>
      <c r="J26" s="67">
        <f>J$4*Skutečnost!J20/1000</f>
        <v>0</v>
      </c>
      <c r="K26" s="67">
        <f>K$4*Skutečnost!K20/1000</f>
        <v>0</v>
      </c>
      <c r="L26" s="162">
        <f>L$4*Skutečnost!L20/1000</f>
        <v>0</v>
      </c>
    </row>
    <row r="27" spans="1:12" x14ac:dyDescent="0.25">
      <c r="A27" s="32" t="s">
        <v>100</v>
      </c>
      <c r="B27" s="33"/>
      <c r="C27" s="90">
        <f>C$4*Skutečnost!C21/1000</f>
        <v>0</v>
      </c>
      <c r="D27" s="91">
        <f>D$4*Skutečnost!D21/1000</f>
        <v>0</v>
      </c>
      <c r="E27" s="91">
        <f>E$4*Skutečnost!E21/1000</f>
        <v>0</v>
      </c>
      <c r="F27" s="91">
        <f>F$4*Skutečnost!F21/1000</f>
        <v>0</v>
      </c>
      <c r="G27" s="91">
        <f>G$4*Skutečnost!G21/1000</f>
        <v>0</v>
      </c>
      <c r="H27" s="91">
        <f>H$4*Skutečnost!H21/1000</f>
        <v>0</v>
      </c>
      <c r="I27" s="91">
        <f>I$4*Skutečnost!I21/1000</f>
        <v>0</v>
      </c>
      <c r="J27" s="91">
        <f>J$4*Skutečnost!J21/1000</f>
        <v>0</v>
      </c>
      <c r="K27" s="91">
        <f>K$4*Skutečnost!K21/1000</f>
        <v>0</v>
      </c>
      <c r="L27" s="163">
        <f>L$4*Skutečnost!L21/1000</f>
        <v>0</v>
      </c>
    </row>
    <row r="28" spans="1:12" x14ac:dyDescent="0.25">
      <c r="A28" s="6" t="s">
        <v>101</v>
      </c>
      <c r="B28" s="7"/>
      <c r="C28" s="68">
        <f>C$4*Skutečnost!C22/1000</f>
        <v>0</v>
      </c>
      <c r="D28" s="69">
        <f>D$4*Skutečnost!D22/1000</f>
        <v>0</v>
      </c>
      <c r="E28" s="69">
        <f>E$4*Skutečnost!E22/1000</f>
        <v>0</v>
      </c>
      <c r="F28" s="69">
        <f>F$4*Skutečnost!F22/1000</f>
        <v>0</v>
      </c>
      <c r="G28" s="69">
        <f>G$4*Skutečnost!G22/1000</f>
        <v>0</v>
      </c>
      <c r="H28" s="69">
        <f>H$4*Skutečnost!H22/1000</f>
        <v>0</v>
      </c>
      <c r="I28" s="69">
        <f>I$4*Skutečnost!I22/1000</f>
        <v>0</v>
      </c>
      <c r="J28" s="69">
        <f>J$4*Skutečnost!J22/1000</f>
        <v>0</v>
      </c>
      <c r="K28" s="69">
        <f>K$4*Skutečnost!K22/1000</f>
        <v>0</v>
      </c>
      <c r="L28" s="161">
        <f>L$4*Skutečnost!L22/1000</f>
        <v>0</v>
      </c>
    </row>
    <row r="29" spans="1:12" x14ac:dyDescent="0.25">
      <c r="A29" s="6" t="s">
        <v>102</v>
      </c>
      <c r="B29" s="7"/>
      <c r="C29" s="68">
        <f>C$4*Skutečnost!C23/1000</f>
        <v>0</v>
      </c>
      <c r="D29" s="69">
        <f>D$4*Skutečnost!D23/1000</f>
        <v>0</v>
      </c>
      <c r="E29" s="69">
        <f>E$4*Skutečnost!E23/1000</f>
        <v>0</v>
      </c>
      <c r="F29" s="69">
        <f>F$4*Skutečnost!F23/1000</f>
        <v>0</v>
      </c>
      <c r="G29" s="69">
        <f>G$4*Skutečnost!G23/1000</f>
        <v>0</v>
      </c>
      <c r="H29" s="69">
        <f>H$4*Skutečnost!H23/1000</f>
        <v>0</v>
      </c>
      <c r="I29" s="69">
        <f>I$4*Skutečnost!I23/1000</f>
        <v>0</v>
      </c>
      <c r="J29" s="69">
        <f>J$4*Skutečnost!J23/1000</f>
        <v>0</v>
      </c>
      <c r="K29" s="69">
        <f>K$4*Skutečnost!K23/1000</f>
        <v>0</v>
      </c>
      <c r="L29" s="161">
        <f>L$4*Skutečnost!L23/1000</f>
        <v>0</v>
      </c>
    </row>
    <row r="30" spans="1:12" x14ac:dyDescent="0.25">
      <c r="A30" s="6" t="s">
        <v>103</v>
      </c>
      <c r="B30" s="7"/>
      <c r="C30" s="68">
        <f>C$4*Skutečnost!C24/1000</f>
        <v>0</v>
      </c>
      <c r="D30" s="69">
        <f>D$4*Skutečnost!D24/1000</f>
        <v>0</v>
      </c>
      <c r="E30" s="69">
        <f>E$4*Skutečnost!E24/1000</f>
        <v>0</v>
      </c>
      <c r="F30" s="69">
        <f>F$4*Skutečnost!F24/1000</f>
        <v>0</v>
      </c>
      <c r="G30" s="69">
        <f>G$4*Skutečnost!G24/1000</f>
        <v>0</v>
      </c>
      <c r="H30" s="69">
        <f>H$4*Skutečnost!H24/1000</f>
        <v>0</v>
      </c>
      <c r="I30" s="69">
        <f>I$4*Skutečnost!I24/1000</f>
        <v>0</v>
      </c>
      <c r="J30" s="69">
        <f>J$4*Skutečnost!J24/1000</f>
        <v>0</v>
      </c>
      <c r="K30" s="69">
        <f>K$4*Skutečnost!K24/1000</f>
        <v>0</v>
      </c>
      <c r="L30" s="161">
        <f>L$4*Skutečnost!L24/1000</f>
        <v>0</v>
      </c>
    </row>
    <row r="31" spans="1:12" x14ac:dyDescent="0.25">
      <c r="A31" s="6" t="s">
        <v>104</v>
      </c>
      <c r="B31" s="7"/>
      <c r="C31" s="68">
        <f>C$4*Skutečnost!C25/1000</f>
        <v>0</v>
      </c>
      <c r="D31" s="69">
        <f>D$4*Skutečnost!D25/1000</f>
        <v>0</v>
      </c>
      <c r="E31" s="69">
        <f>E$4*Skutečnost!E25/1000</f>
        <v>0</v>
      </c>
      <c r="F31" s="69">
        <f>F$4*Skutečnost!F25/1000</f>
        <v>0</v>
      </c>
      <c r="G31" s="69">
        <f>G$4*Skutečnost!G25/1000</f>
        <v>0</v>
      </c>
      <c r="H31" s="69">
        <f>H$4*Skutečnost!H25/1000</f>
        <v>0</v>
      </c>
      <c r="I31" s="69">
        <f>I$4*Skutečnost!I25/1000</f>
        <v>0</v>
      </c>
      <c r="J31" s="69">
        <f>J$4*Skutečnost!J25/1000</f>
        <v>0</v>
      </c>
      <c r="K31" s="69">
        <f>K$4*Skutečnost!K25/1000</f>
        <v>0</v>
      </c>
      <c r="L31" s="161">
        <f>L$4*Skutečnost!L25/1000</f>
        <v>0</v>
      </c>
    </row>
    <row r="32" spans="1:12" x14ac:dyDescent="0.25">
      <c r="A32" s="6" t="s">
        <v>105</v>
      </c>
      <c r="B32" s="7"/>
      <c r="C32" s="68">
        <f>C$4*Skutečnost!C26/1000</f>
        <v>0</v>
      </c>
      <c r="D32" s="69">
        <f>D$4*Skutečnost!D26/1000</f>
        <v>0</v>
      </c>
      <c r="E32" s="69">
        <f>E$4*Skutečnost!E26/1000</f>
        <v>0</v>
      </c>
      <c r="F32" s="69">
        <f>F$4*Skutečnost!F26/1000</f>
        <v>0</v>
      </c>
      <c r="G32" s="69">
        <f>G$4*Skutečnost!G26/1000</f>
        <v>0</v>
      </c>
      <c r="H32" s="69">
        <f>H$4*Skutečnost!H26/1000</f>
        <v>0</v>
      </c>
      <c r="I32" s="69">
        <f>I$4*Skutečnost!I26/1000</f>
        <v>0</v>
      </c>
      <c r="J32" s="69">
        <f>J$4*Skutečnost!J26/1000</f>
        <v>0</v>
      </c>
      <c r="K32" s="69">
        <f>K$4*Skutečnost!K26/1000</f>
        <v>0</v>
      </c>
      <c r="L32" s="161">
        <f>L$4*Skutečnost!L26/1000</f>
        <v>0</v>
      </c>
    </row>
    <row r="33" spans="1:12" x14ac:dyDescent="0.25">
      <c r="A33" s="6" t="s">
        <v>106</v>
      </c>
      <c r="B33" s="7"/>
      <c r="C33" s="68">
        <f>C$4*Skutečnost!C27/1000</f>
        <v>0</v>
      </c>
      <c r="D33" s="69">
        <f>D$4*Skutečnost!D27/1000</f>
        <v>0</v>
      </c>
      <c r="E33" s="69">
        <f>E$4*Skutečnost!E27/1000</f>
        <v>0</v>
      </c>
      <c r="F33" s="69">
        <f>F$4*Skutečnost!F27/1000</f>
        <v>0</v>
      </c>
      <c r="G33" s="69">
        <f>G$4*Skutečnost!G27/1000</f>
        <v>0</v>
      </c>
      <c r="H33" s="69">
        <f>H$4*Skutečnost!H27/1000</f>
        <v>0</v>
      </c>
      <c r="I33" s="69">
        <f>I$4*Skutečnost!I27/1000</f>
        <v>0</v>
      </c>
      <c r="J33" s="69">
        <f>J$4*Skutečnost!J27/1000</f>
        <v>0</v>
      </c>
      <c r="K33" s="69">
        <f>K$4*Skutečnost!K27/1000</f>
        <v>0</v>
      </c>
      <c r="L33" s="161">
        <f>L$4*Skutečnost!L27/1000</f>
        <v>0</v>
      </c>
    </row>
    <row r="34" spans="1:12" x14ac:dyDescent="0.25">
      <c r="A34" s="6" t="s">
        <v>107</v>
      </c>
      <c r="B34" s="7"/>
      <c r="C34" s="68">
        <f>C$4*Skutečnost!C28/1000</f>
        <v>0</v>
      </c>
      <c r="D34" s="69">
        <f>D$4*Skutečnost!D28/1000</f>
        <v>0</v>
      </c>
      <c r="E34" s="69">
        <f>E$4*Skutečnost!E28/1000</f>
        <v>0</v>
      </c>
      <c r="F34" s="69">
        <f>F$4*Skutečnost!F28/1000</f>
        <v>0</v>
      </c>
      <c r="G34" s="69">
        <f>G$4*Skutečnost!G28/1000</f>
        <v>0</v>
      </c>
      <c r="H34" s="69">
        <f>H$4*Skutečnost!H28/1000</f>
        <v>0</v>
      </c>
      <c r="I34" s="69">
        <f>I$4*Skutečnost!I28/1000</f>
        <v>0</v>
      </c>
      <c r="J34" s="69">
        <f>J$4*Skutečnost!J28/1000</f>
        <v>0</v>
      </c>
      <c r="K34" s="69">
        <f>K$4*Skutečnost!K28/1000</f>
        <v>0</v>
      </c>
      <c r="L34" s="161">
        <f>L$4*Skutečnost!L28/1000</f>
        <v>0</v>
      </c>
    </row>
    <row r="35" spans="1:12" x14ac:dyDescent="0.25">
      <c r="A35" s="6" t="s">
        <v>108</v>
      </c>
      <c r="B35" s="7"/>
      <c r="C35" s="68">
        <f>C$4*Skutečnost!C29/1000</f>
        <v>0</v>
      </c>
      <c r="D35" s="69">
        <f>D$4*Skutečnost!D29/1000</f>
        <v>0</v>
      </c>
      <c r="E35" s="69">
        <f>E$4*Skutečnost!E29/1000</f>
        <v>0</v>
      </c>
      <c r="F35" s="69">
        <f>F$4*Skutečnost!F29/1000</f>
        <v>0</v>
      </c>
      <c r="G35" s="69">
        <f>G$4*Skutečnost!G29/1000</f>
        <v>0</v>
      </c>
      <c r="H35" s="69">
        <f>H$4*Skutečnost!H29/1000</f>
        <v>0</v>
      </c>
      <c r="I35" s="69">
        <f>I$4*Skutečnost!I29/1000</f>
        <v>0</v>
      </c>
      <c r="J35" s="69">
        <f>J$4*Skutečnost!J29/1000</f>
        <v>0</v>
      </c>
      <c r="K35" s="69">
        <f>K$4*Skutečnost!K29/1000</f>
        <v>0</v>
      </c>
      <c r="L35" s="161">
        <f>L$4*Skutečnost!L29/1000</f>
        <v>0</v>
      </c>
    </row>
    <row r="36" spans="1:12" x14ac:dyDescent="0.25">
      <c r="A36" s="6" t="s">
        <v>109</v>
      </c>
      <c r="B36" s="7"/>
      <c r="C36" s="68">
        <f>C$4*Skutečnost!C30/1000</f>
        <v>0</v>
      </c>
      <c r="D36" s="69">
        <f>D$4*Skutečnost!D30/1000</f>
        <v>0</v>
      </c>
      <c r="E36" s="69">
        <f>E$4*Skutečnost!E30/1000</f>
        <v>0</v>
      </c>
      <c r="F36" s="69">
        <f>F$4*Skutečnost!F30/1000</f>
        <v>0</v>
      </c>
      <c r="G36" s="69">
        <f>G$4*Skutečnost!G30/1000</f>
        <v>0</v>
      </c>
      <c r="H36" s="69">
        <f>H$4*Skutečnost!H30/1000</f>
        <v>0</v>
      </c>
      <c r="I36" s="69">
        <f>I$4*Skutečnost!I30/1000</f>
        <v>0</v>
      </c>
      <c r="J36" s="69">
        <f>J$4*Skutečnost!J30/1000</f>
        <v>0</v>
      </c>
      <c r="K36" s="69">
        <f>K$4*Skutečnost!K30/1000</f>
        <v>0</v>
      </c>
      <c r="L36" s="161">
        <f>L$4*Skutečnost!L30/1000</f>
        <v>0</v>
      </c>
    </row>
    <row r="37" spans="1:12" x14ac:dyDescent="0.25">
      <c r="A37" s="6" t="s">
        <v>110</v>
      </c>
      <c r="B37" s="7"/>
      <c r="C37" s="68">
        <f>C$4*Skutečnost!C31/1000</f>
        <v>0</v>
      </c>
      <c r="D37" s="69">
        <f>D$4*Skutečnost!D31/1000</f>
        <v>0</v>
      </c>
      <c r="E37" s="69">
        <f>E$4*Skutečnost!E31/1000</f>
        <v>0</v>
      </c>
      <c r="F37" s="69">
        <f>F$4*Skutečnost!F31/1000</f>
        <v>0</v>
      </c>
      <c r="G37" s="69">
        <f>G$4*Skutečnost!G31/1000</f>
        <v>0</v>
      </c>
      <c r="H37" s="69">
        <f>H$4*Skutečnost!H31/1000</f>
        <v>0</v>
      </c>
      <c r="I37" s="69">
        <f>I$4*Skutečnost!I31/1000</f>
        <v>0</v>
      </c>
      <c r="J37" s="69">
        <f>J$4*Skutečnost!J31/1000</f>
        <v>0</v>
      </c>
      <c r="K37" s="69">
        <f>K$4*Skutečnost!K31/1000</f>
        <v>0</v>
      </c>
      <c r="L37" s="161">
        <f>L$4*Skutečnost!L31/1000</f>
        <v>0</v>
      </c>
    </row>
    <row r="38" spans="1:12" ht="15.75" thickBot="1" x14ac:dyDescent="0.3">
      <c r="A38" s="37" t="s">
        <v>111</v>
      </c>
      <c r="B38" s="31"/>
      <c r="C38" s="70">
        <f>C$4*Skutečnost!C32/1000</f>
        <v>0</v>
      </c>
      <c r="D38" s="71">
        <f>D$4*Skutečnost!D32/1000</f>
        <v>0</v>
      </c>
      <c r="E38" s="71">
        <f>E$4*Skutečnost!E32/1000</f>
        <v>0</v>
      </c>
      <c r="F38" s="71">
        <f>F$4*Skutečnost!F32/1000</f>
        <v>0</v>
      </c>
      <c r="G38" s="71">
        <f>G$4*Skutečnost!G32/1000</f>
        <v>0</v>
      </c>
      <c r="H38" s="71">
        <f>H$4*Skutečnost!H32/1000</f>
        <v>0</v>
      </c>
      <c r="I38" s="71">
        <f>I$4*Skutečnost!I32/1000</f>
        <v>0</v>
      </c>
      <c r="J38" s="71">
        <f>J$4*Skutečnost!J32/1000</f>
        <v>0</v>
      </c>
      <c r="K38" s="71">
        <f>K$4*Skutečnost!K32/1000</f>
        <v>0</v>
      </c>
      <c r="L38" s="164">
        <f>L$4*Skutečnost!L32/1000</f>
        <v>0</v>
      </c>
    </row>
    <row r="39" spans="1:12" ht="15.75" thickBot="1" x14ac:dyDescent="0.3">
      <c r="A39" s="63" t="s">
        <v>67</v>
      </c>
      <c r="B39" s="170"/>
      <c r="C39" s="64">
        <f>SUM(C26:C38)</f>
        <v>0</v>
      </c>
      <c r="D39" s="65">
        <f t="shared" ref="D39:L39" si="1">SUM(D26:D38)</f>
        <v>0</v>
      </c>
      <c r="E39" s="65">
        <f t="shared" si="1"/>
        <v>0</v>
      </c>
      <c r="F39" s="65">
        <f t="shared" si="1"/>
        <v>0</v>
      </c>
      <c r="G39" s="65">
        <f t="shared" si="1"/>
        <v>0</v>
      </c>
      <c r="H39" s="65">
        <f t="shared" si="1"/>
        <v>0</v>
      </c>
      <c r="I39" s="65">
        <f t="shared" si="1"/>
        <v>0</v>
      </c>
      <c r="J39" s="65">
        <f t="shared" si="1"/>
        <v>0</v>
      </c>
      <c r="K39" s="65">
        <f t="shared" si="1"/>
        <v>0</v>
      </c>
      <c r="L39" s="165">
        <f t="shared" si="1"/>
        <v>0</v>
      </c>
    </row>
    <row r="40" spans="1:12" ht="15.75" thickBot="1" x14ac:dyDescent="0.3"/>
    <row r="41" spans="1:12" x14ac:dyDescent="0.25">
      <c r="A41" s="58" t="s">
        <v>142</v>
      </c>
      <c r="B41" s="171"/>
      <c r="C41" s="274" t="s">
        <v>50</v>
      </c>
      <c r="D41" s="275"/>
      <c r="E41" s="275"/>
      <c r="F41" s="275"/>
      <c r="G41" s="275"/>
      <c r="H41" s="275"/>
      <c r="I41" s="275"/>
      <c r="J41" s="275"/>
      <c r="K41" s="275"/>
      <c r="L41" s="276"/>
    </row>
    <row r="42" spans="1:12" ht="15.75" thickBot="1" x14ac:dyDescent="0.3">
      <c r="A42" s="15" t="s">
        <v>199</v>
      </c>
      <c r="B42" s="169"/>
      <c r="C42" s="17" t="s">
        <v>53</v>
      </c>
      <c r="D42" s="17" t="s">
        <v>185</v>
      </c>
      <c r="E42" s="17" t="s">
        <v>186</v>
      </c>
      <c r="F42" s="17" t="s">
        <v>187</v>
      </c>
      <c r="G42" s="17" t="s">
        <v>188</v>
      </c>
      <c r="H42" s="17" t="s">
        <v>189</v>
      </c>
      <c r="I42" s="17" t="s">
        <v>190</v>
      </c>
      <c r="J42" s="17" t="s">
        <v>191</v>
      </c>
      <c r="K42" s="17" t="s">
        <v>192</v>
      </c>
      <c r="L42" s="25" t="s">
        <v>193</v>
      </c>
    </row>
    <row r="43" spans="1:12" ht="15.75" thickTop="1" x14ac:dyDescent="0.25">
      <c r="A43" s="4" t="s">
        <v>99</v>
      </c>
      <c r="B43" s="5"/>
      <c r="C43" s="66">
        <f>C$5*Skutečnost!C37/1000</f>
        <v>0</v>
      </c>
      <c r="D43" s="67">
        <f>D$5*Skutečnost!D37/1000</f>
        <v>0</v>
      </c>
      <c r="E43" s="67">
        <f>E$5*Skutečnost!E37/1000</f>
        <v>0</v>
      </c>
      <c r="F43" s="67">
        <f>F$5*Skutečnost!F37/1000</f>
        <v>0</v>
      </c>
      <c r="G43" s="67">
        <f>G$5*Skutečnost!G37/1000</f>
        <v>0</v>
      </c>
      <c r="H43" s="67">
        <f>H$5*Skutečnost!H37/1000</f>
        <v>0</v>
      </c>
      <c r="I43" s="67">
        <f>I$5*Skutečnost!I37/1000</f>
        <v>0</v>
      </c>
      <c r="J43" s="67">
        <f>J$5*Skutečnost!J37/1000</f>
        <v>0</v>
      </c>
      <c r="K43" s="67">
        <f>K$5*Skutečnost!K37/1000</f>
        <v>0</v>
      </c>
      <c r="L43" s="162">
        <f>L$5*Skutečnost!L37/1000</f>
        <v>0</v>
      </c>
    </row>
    <row r="44" spans="1:12" x14ac:dyDescent="0.25">
      <c r="A44" s="32" t="s">
        <v>100</v>
      </c>
      <c r="B44" s="33"/>
      <c r="C44" s="90">
        <f>C$5*Skutečnost!C38/1000</f>
        <v>0</v>
      </c>
      <c r="D44" s="91">
        <f>D$5*Skutečnost!D38/1000</f>
        <v>0</v>
      </c>
      <c r="E44" s="91">
        <f>E$5*Skutečnost!E38/1000</f>
        <v>0</v>
      </c>
      <c r="F44" s="91">
        <f>F$5*Skutečnost!F38/1000</f>
        <v>0</v>
      </c>
      <c r="G44" s="91">
        <f>G$5*Skutečnost!G38/1000</f>
        <v>0</v>
      </c>
      <c r="H44" s="91">
        <f>H$5*Skutečnost!H38/1000</f>
        <v>0</v>
      </c>
      <c r="I44" s="91">
        <f>I$5*Skutečnost!I38/1000</f>
        <v>0</v>
      </c>
      <c r="J44" s="91">
        <f>J$5*Skutečnost!J38/1000</f>
        <v>0</v>
      </c>
      <c r="K44" s="91">
        <f>K$5*Skutečnost!K38/1000</f>
        <v>0</v>
      </c>
      <c r="L44" s="163">
        <f>L$5*Skutečnost!L38/1000</f>
        <v>0</v>
      </c>
    </row>
    <row r="45" spans="1:12" x14ac:dyDescent="0.25">
      <c r="A45" s="6" t="s">
        <v>101</v>
      </c>
      <c r="B45" s="7"/>
      <c r="C45" s="68">
        <f>C$5*Skutečnost!C39/1000</f>
        <v>0</v>
      </c>
      <c r="D45" s="69">
        <f>D$5*Skutečnost!D39/1000</f>
        <v>0</v>
      </c>
      <c r="E45" s="69">
        <f>E$5*Skutečnost!E39/1000</f>
        <v>0</v>
      </c>
      <c r="F45" s="69">
        <f>F$5*Skutečnost!F39/1000</f>
        <v>0</v>
      </c>
      <c r="G45" s="69">
        <f>G$5*Skutečnost!G39/1000</f>
        <v>0</v>
      </c>
      <c r="H45" s="69">
        <f>H$5*Skutečnost!H39/1000</f>
        <v>0</v>
      </c>
      <c r="I45" s="69">
        <f>I$5*Skutečnost!I39/1000</f>
        <v>0</v>
      </c>
      <c r="J45" s="69">
        <f>J$5*Skutečnost!J39/1000</f>
        <v>0</v>
      </c>
      <c r="K45" s="69">
        <f>K$5*Skutečnost!K39/1000</f>
        <v>0</v>
      </c>
      <c r="L45" s="161">
        <f>L$5*Skutečnost!L39/1000</f>
        <v>0</v>
      </c>
    </row>
    <row r="46" spans="1:12" x14ac:dyDescent="0.25">
      <c r="A46" s="6" t="s">
        <v>102</v>
      </c>
      <c r="B46" s="7"/>
      <c r="C46" s="68">
        <f>C$5*Skutečnost!C40/1000</f>
        <v>0</v>
      </c>
      <c r="D46" s="69">
        <f>D$5*Skutečnost!D40/1000</f>
        <v>0</v>
      </c>
      <c r="E46" s="69">
        <f>E$5*Skutečnost!E40/1000</f>
        <v>0</v>
      </c>
      <c r="F46" s="69">
        <f>F$5*Skutečnost!F40/1000</f>
        <v>0</v>
      </c>
      <c r="G46" s="69">
        <f>G$5*Skutečnost!G40/1000</f>
        <v>0</v>
      </c>
      <c r="H46" s="69">
        <f>H$5*Skutečnost!H40/1000</f>
        <v>0</v>
      </c>
      <c r="I46" s="69">
        <f>I$5*Skutečnost!I40/1000</f>
        <v>0</v>
      </c>
      <c r="J46" s="69">
        <f>J$5*Skutečnost!J40/1000</f>
        <v>0</v>
      </c>
      <c r="K46" s="69">
        <f>K$5*Skutečnost!K40/1000</f>
        <v>0</v>
      </c>
      <c r="L46" s="161">
        <f>L$5*Skutečnost!L40/1000</f>
        <v>0</v>
      </c>
    </row>
    <row r="47" spans="1:12" x14ac:dyDescent="0.25">
      <c r="A47" s="6" t="s">
        <v>103</v>
      </c>
      <c r="B47" s="7"/>
      <c r="C47" s="68">
        <f>C$5*Skutečnost!C41/1000</f>
        <v>0</v>
      </c>
      <c r="D47" s="69">
        <f>D$5*Skutečnost!D41/1000</f>
        <v>0</v>
      </c>
      <c r="E47" s="69">
        <f>E$5*Skutečnost!E41/1000</f>
        <v>0</v>
      </c>
      <c r="F47" s="69">
        <f>F$5*Skutečnost!F41/1000</f>
        <v>0</v>
      </c>
      <c r="G47" s="69">
        <f>G$5*Skutečnost!G41/1000</f>
        <v>0</v>
      </c>
      <c r="H47" s="69">
        <f>H$5*Skutečnost!H41/1000</f>
        <v>0</v>
      </c>
      <c r="I47" s="69">
        <f>I$5*Skutečnost!I41/1000</f>
        <v>0</v>
      </c>
      <c r="J47" s="69">
        <f>J$5*Skutečnost!J41/1000</f>
        <v>0</v>
      </c>
      <c r="K47" s="69">
        <f>K$5*Skutečnost!K41/1000</f>
        <v>0</v>
      </c>
      <c r="L47" s="161">
        <f>L$5*Skutečnost!L41/1000</f>
        <v>0</v>
      </c>
    </row>
    <row r="48" spans="1:12" x14ac:dyDescent="0.25">
      <c r="A48" s="6" t="s">
        <v>104</v>
      </c>
      <c r="B48" s="7"/>
      <c r="C48" s="68">
        <f>C$5*Skutečnost!C42/1000</f>
        <v>0</v>
      </c>
      <c r="D48" s="69">
        <f>D$5*Skutečnost!D42/1000</f>
        <v>0</v>
      </c>
      <c r="E48" s="69">
        <f>E$5*Skutečnost!E42/1000</f>
        <v>0</v>
      </c>
      <c r="F48" s="69">
        <f>F$5*Skutečnost!F42/1000</f>
        <v>0</v>
      </c>
      <c r="G48" s="69">
        <f>G$5*Skutečnost!G42/1000</f>
        <v>0</v>
      </c>
      <c r="H48" s="69">
        <f>H$5*Skutečnost!H42/1000</f>
        <v>0</v>
      </c>
      <c r="I48" s="69">
        <f>I$5*Skutečnost!I42/1000</f>
        <v>0</v>
      </c>
      <c r="J48" s="69">
        <f>J$5*Skutečnost!J42/1000</f>
        <v>0</v>
      </c>
      <c r="K48" s="69">
        <f>K$5*Skutečnost!K42/1000</f>
        <v>0</v>
      </c>
      <c r="L48" s="161">
        <f>L$5*Skutečnost!L42/1000</f>
        <v>0</v>
      </c>
    </row>
    <row r="49" spans="1:12" x14ac:dyDescent="0.25">
      <c r="A49" s="6" t="s">
        <v>105</v>
      </c>
      <c r="B49" s="7"/>
      <c r="C49" s="68">
        <f>C$5*Skutečnost!C43/1000</f>
        <v>0</v>
      </c>
      <c r="D49" s="69">
        <f>D$5*Skutečnost!D43/1000</f>
        <v>0</v>
      </c>
      <c r="E49" s="69">
        <f>E$5*Skutečnost!E43/1000</f>
        <v>0</v>
      </c>
      <c r="F49" s="69">
        <f>F$5*Skutečnost!F43/1000</f>
        <v>0</v>
      </c>
      <c r="G49" s="69">
        <f>G$5*Skutečnost!G43/1000</f>
        <v>0</v>
      </c>
      <c r="H49" s="69">
        <f>H$5*Skutečnost!H43/1000</f>
        <v>0</v>
      </c>
      <c r="I49" s="69">
        <f>I$5*Skutečnost!I43/1000</f>
        <v>0</v>
      </c>
      <c r="J49" s="69">
        <f>J$5*Skutečnost!J43/1000</f>
        <v>0</v>
      </c>
      <c r="K49" s="69">
        <f>K$5*Skutečnost!K43/1000</f>
        <v>0</v>
      </c>
      <c r="L49" s="161">
        <f>L$5*Skutečnost!L43/1000</f>
        <v>0</v>
      </c>
    </row>
    <row r="50" spans="1:12" x14ac:dyDescent="0.25">
      <c r="A50" s="6" t="s">
        <v>106</v>
      </c>
      <c r="B50" s="7"/>
      <c r="C50" s="68">
        <f>C$5*Skutečnost!C44/1000</f>
        <v>0</v>
      </c>
      <c r="D50" s="69">
        <f>D$5*Skutečnost!D44/1000</f>
        <v>0</v>
      </c>
      <c r="E50" s="69">
        <f>E$5*Skutečnost!E44/1000</f>
        <v>0</v>
      </c>
      <c r="F50" s="69">
        <f>F$5*Skutečnost!F44/1000</f>
        <v>0</v>
      </c>
      <c r="G50" s="69">
        <f>G$5*Skutečnost!G44/1000</f>
        <v>0</v>
      </c>
      <c r="H50" s="69">
        <f>H$5*Skutečnost!H44/1000</f>
        <v>0</v>
      </c>
      <c r="I50" s="69">
        <f>I$5*Skutečnost!I44/1000</f>
        <v>0</v>
      </c>
      <c r="J50" s="69">
        <f>J$5*Skutečnost!J44/1000</f>
        <v>0</v>
      </c>
      <c r="K50" s="69">
        <f>K$5*Skutečnost!K44/1000</f>
        <v>0</v>
      </c>
      <c r="L50" s="161">
        <f>L$5*Skutečnost!L44/1000</f>
        <v>0</v>
      </c>
    </row>
    <row r="51" spans="1:12" x14ac:dyDescent="0.25">
      <c r="A51" s="6" t="s">
        <v>107</v>
      </c>
      <c r="B51" s="7"/>
      <c r="C51" s="68">
        <f>C$5*Skutečnost!C45/1000</f>
        <v>0</v>
      </c>
      <c r="D51" s="69">
        <f>D$5*Skutečnost!D45/1000</f>
        <v>0</v>
      </c>
      <c r="E51" s="69">
        <f>E$5*Skutečnost!E45/1000</f>
        <v>0</v>
      </c>
      <c r="F51" s="69">
        <f>F$5*Skutečnost!F45/1000</f>
        <v>0</v>
      </c>
      <c r="G51" s="69">
        <f>G$5*Skutečnost!G45/1000</f>
        <v>0</v>
      </c>
      <c r="H51" s="69">
        <f>H$5*Skutečnost!H45/1000</f>
        <v>0</v>
      </c>
      <c r="I51" s="69">
        <f>I$5*Skutečnost!I45/1000</f>
        <v>0</v>
      </c>
      <c r="J51" s="69">
        <f>J$5*Skutečnost!J45/1000</f>
        <v>0</v>
      </c>
      <c r="K51" s="69">
        <f>K$5*Skutečnost!K45/1000</f>
        <v>0</v>
      </c>
      <c r="L51" s="161">
        <f>L$5*Skutečnost!L45/1000</f>
        <v>0</v>
      </c>
    </row>
    <row r="52" spans="1:12" x14ac:dyDescent="0.25">
      <c r="A52" s="6" t="s">
        <v>108</v>
      </c>
      <c r="B52" s="7"/>
      <c r="C52" s="68">
        <f>C$5*Skutečnost!C46/1000</f>
        <v>0</v>
      </c>
      <c r="D52" s="69">
        <f>D$5*Skutečnost!D46/1000</f>
        <v>0</v>
      </c>
      <c r="E52" s="69">
        <f>E$5*Skutečnost!E46/1000</f>
        <v>0</v>
      </c>
      <c r="F52" s="69">
        <f>F$5*Skutečnost!F46/1000</f>
        <v>0</v>
      </c>
      <c r="G52" s="69">
        <f>G$5*Skutečnost!G46/1000</f>
        <v>0</v>
      </c>
      <c r="H52" s="69">
        <f>H$5*Skutečnost!H46/1000</f>
        <v>0</v>
      </c>
      <c r="I52" s="69">
        <f>I$5*Skutečnost!I46/1000</f>
        <v>0</v>
      </c>
      <c r="J52" s="69">
        <f>J$5*Skutečnost!J46/1000</f>
        <v>0</v>
      </c>
      <c r="K52" s="69">
        <f>K$5*Skutečnost!K46/1000</f>
        <v>0</v>
      </c>
      <c r="L52" s="161">
        <f>L$5*Skutečnost!L46/1000</f>
        <v>0</v>
      </c>
    </row>
    <row r="53" spans="1:12" x14ac:dyDescent="0.25">
      <c r="A53" s="6" t="s">
        <v>109</v>
      </c>
      <c r="B53" s="7"/>
      <c r="C53" s="68">
        <f>C$5*Skutečnost!C47/1000</f>
        <v>0</v>
      </c>
      <c r="D53" s="69">
        <f>D$5*Skutečnost!D47/1000</f>
        <v>0</v>
      </c>
      <c r="E53" s="69">
        <f>E$5*Skutečnost!E47/1000</f>
        <v>0</v>
      </c>
      <c r="F53" s="69">
        <f>F$5*Skutečnost!F47/1000</f>
        <v>0</v>
      </c>
      <c r="G53" s="69">
        <f>G$5*Skutečnost!G47/1000</f>
        <v>0</v>
      </c>
      <c r="H53" s="69">
        <f>H$5*Skutečnost!H47/1000</f>
        <v>0</v>
      </c>
      <c r="I53" s="69">
        <f>I$5*Skutečnost!I47/1000</f>
        <v>0</v>
      </c>
      <c r="J53" s="69">
        <f>J$5*Skutečnost!J47/1000</f>
        <v>0</v>
      </c>
      <c r="K53" s="69">
        <f>K$5*Skutečnost!K47/1000</f>
        <v>0</v>
      </c>
      <c r="L53" s="161">
        <f>L$5*Skutečnost!L47/1000</f>
        <v>0</v>
      </c>
    </row>
    <row r="54" spans="1:12" x14ac:dyDescent="0.25">
      <c r="A54" s="6" t="s">
        <v>110</v>
      </c>
      <c r="B54" s="7"/>
      <c r="C54" s="68">
        <f>C$5*Skutečnost!C48/1000</f>
        <v>0</v>
      </c>
      <c r="D54" s="69">
        <f>D$5*Skutečnost!D48/1000</f>
        <v>0</v>
      </c>
      <c r="E54" s="69">
        <f>E$5*Skutečnost!E48/1000</f>
        <v>0</v>
      </c>
      <c r="F54" s="69">
        <f>F$5*Skutečnost!F48/1000</f>
        <v>0</v>
      </c>
      <c r="G54" s="69">
        <f>G$5*Skutečnost!G48/1000</f>
        <v>0</v>
      </c>
      <c r="H54" s="69">
        <f>H$5*Skutečnost!H48/1000</f>
        <v>0</v>
      </c>
      <c r="I54" s="69">
        <f>I$5*Skutečnost!I48/1000</f>
        <v>0</v>
      </c>
      <c r="J54" s="69">
        <f>J$5*Skutečnost!J48/1000</f>
        <v>0</v>
      </c>
      <c r="K54" s="69">
        <f>K$5*Skutečnost!K48/1000</f>
        <v>0</v>
      </c>
      <c r="L54" s="161">
        <f>L$5*Skutečnost!L48/1000</f>
        <v>0</v>
      </c>
    </row>
    <row r="55" spans="1:12" ht="15.75" thickBot="1" x14ac:dyDescent="0.3">
      <c r="A55" s="37" t="s">
        <v>111</v>
      </c>
      <c r="B55" s="31"/>
      <c r="C55" s="70">
        <f>C$5*Skutečnost!C49/1000</f>
        <v>0</v>
      </c>
      <c r="D55" s="71">
        <f>D$5*Skutečnost!D49/1000</f>
        <v>0</v>
      </c>
      <c r="E55" s="71">
        <f>E$5*Skutečnost!E49/1000</f>
        <v>0</v>
      </c>
      <c r="F55" s="71">
        <f>F$5*Skutečnost!F49/1000</f>
        <v>0</v>
      </c>
      <c r="G55" s="71">
        <f>G$5*Skutečnost!G49/1000</f>
        <v>0</v>
      </c>
      <c r="H55" s="71">
        <f>H$5*Skutečnost!H49/1000</f>
        <v>0</v>
      </c>
      <c r="I55" s="71">
        <f>I$5*Skutečnost!I49/1000</f>
        <v>0</v>
      </c>
      <c r="J55" s="71">
        <f>J$5*Skutečnost!J49/1000</f>
        <v>0</v>
      </c>
      <c r="K55" s="71">
        <f>K$5*Skutečnost!K49/1000</f>
        <v>0</v>
      </c>
      <c r="L55" s="164">
        <f>L$5*Skutečnost!L49/1000</f>
        <v>0</v>
      </c>
    </row>
    <row r="56" spans="1:12" ht="15.75" thickBot="1" x14ac:dyDescent="0.3">
      <c r="A56" s="63" t="s">
        <v>59</v>
      </c>
      <c r="B56" s="170"/>
      <c r="C56" s="64">
        <f>SUM(C43:C55)</f>
        <v>0</v>
      </c>
      <c r="D56" s="65">
        <f t="shared" ref="D56:L56" si="2">SUM(D43:D55)</f>
        <v>0</v>
      </c>
      <c r="E56" s="65">
        <f t="shared" si="2"/>
        <v>0</v>
      </c>
      <c r="F56" s="65">
        <f t="shared" si="2"/>
        <v>0</v>
      </c>
      <c r="G56" s="65">
        <f t="shared" si="2"/>
        <v>0</v>
      </c>
      <c r="H56" s="65">
        <f t="shared" si="2"/>
        <v>0</v>
      </c>
      <c r="I56" s="65">
        <f t="shared" si="2"/>
        <v>0</v>
      </c>
      <c r="J56" s="65">
        <f t="shared" si="2"/>
        <v>0</v>
      </c>
      <c r="K56" s="65">
        <f t="shared" si="2"/>
        <v>0</v>
      </c>
      <c r="L56" s="165">
        <f t="shared" si="2"/>
        <v>0</v>
      </c>
    </row>
    <row r="57" spans="1:12" ht="15.75" thickBot="1" x14ac:dyDescent="0.3"/>
    <row r="58" spans="1:12" x14ac:dyDescent="0.25">
      <c r="A58" s="58" t="s">
        <v>142</v>
      </c>
      <c r="B58" s="171"/>
      <c r="C58" s="274" t="s">
        <v>50</v>
      </c>
      <c r="D58" s="275"/>
      <c r="E58" s="275"/>
      <c r="F58" s="275"/>
      <c r="G58" s="275"/>
      <c r="H58" s="275"/>
      <c r="I58" s="275"/>
      <c r="J58" s="275"/>
      <c r="K58" s="275"/>
      <c r="L58" s="276"/>
    </row>
    <row r="59" spans="1:12" ht="15.75" thickBot="1" x14ac:dyDescent="0.3">
      <c r="A59" s="15" t="s">
        <v>201</v>
      </c>
      <c r="B59" s="169"/>
      <c r="C59" s="17" t="s">
        <v>53</v>
      </c>
      <c r="D59" s="17" t="s">
        <v>185</v>
      </c>
      <c r="E59" s="17" t="s">
        <v>186</v>
      </c>
      <c r="F59" s="17" t="s">
        <v>187</v>
      </c>
      <c r="G59" s="17" t="s">
        <v>188</v>
      </c>
      <c r="H59" s="17" t="s">
        <v>189</v>
      </c>
      <c r="I59" s="17" t="s">
        <v>190</v>
      </c>
      <c r="J59" s="17" t="s">
        <v>191</v>
      </c>
      <c r="K59" s="17" t="s">
        <v>192</v>
      </c>
      <c r="L59" s="25" t="s">
        <v>193</v>
      </c>
    </row>
    <row r="60" spans="1:12" ht="15.75" thickTop="1" x14ac:dyDescent="0.25">
      <c r="A60" s="4" t="s">
        <v>99</v>
      </c>
      <c r="B60" s="5"/>
      <c r="C60" s="66">
        <f>-C$4*Skutečnost!C54/1000</f>
        <v>0</v>
      </c>
      <c r="D60" s="67">
        <f>-D$4*Skutečnost!D54/1000</f>
        <v>0</v>
      </c>
      <c r="E60" s="67">
        <f>-E$4*Skutečnost!E54/1000</f>
        <v>0</v>
      </c>
      <c r="F60" s="67">
        <f>-F$4*Skutečnost!F54/1000</f>
        <v>0</v>
      </c>
      <c r="G60" s="67">
        <f>-G$4*Skutečnost!G54/1000</f>
        <v>0</v>
      </c>
      <c r="H60" s="67">
        <f>-H$4*Skutečnost!H54/1000</f>
        <v>0</v>
      </c>
      <c r="I60" s="67">
        <f>-I$4*Skutečnost!I54/1000</f>
        <v>0</v>
      </c>
      <c r="J60" s="67">
        <f>-J$4*Skutečnost!J54/1000</f>
        <v>0</v>
      </c>
      <c r="K60" s="67">
        <f>-K$4*Skutečnost!K54/1000</f>
        <v>0</v>
      </c>
      <c r="L60" s="162">
        <f>-L$4*Skutečnost!L54/1000</f>
        <v>0</v>
      </c>
    </row>
    <row r="61" spans="1:12" x14ac:dyDescent="0.25">
      <c r="A61" s="32" t="s">
        <v>100</v>
      </c>
      <c r="B61" s="33"/>
      <c r="C61" s="90">
        <f>-C$4*Skutečnost!C55/1000</f>
        <v>0</v>
      </c>
      <c r="D61" s="91">
        <f>-D$4*Skutečnost!D55/1000</f>
        <v>0</v>
      </c>
      <c r="E61" s="91">
        <f>-E$4*Skutečnost!E55/1000</f>
        <v>0</v>
      </c>
      <c r="F61" s="91">
        <f>-F$4*Skutečnost!F55/1000</f>
        <v>0</v>
      </c>
      <c r="G61" s="91">
        <f>-G$4*Skutečnost!G55/1000</f>
        <v>0</v>
      </c>
      <c r="H61" s="91">
        <f>-H$4*Skutečnost!H55/1000</f>
        <v>0</v>
      </c>
      <c r="I61" s="91">
        <f>-I$4*Skutečnost!I55/1000</f>
        <v>0</v>
      </c>
      <c r="J61" s="91">
        <f>-J$4*Skutečnost!J55/1000</f>
        <v>0</v>
      </c>
      <c r="K61" s="91">
        <f>-K$4*Skutečnost!K55/1000</f>
        <v>0</v>
      </c>
      <c r="L61" s="163">
        <f>-L$4*Skutečnost!L55/1000</f>
        <v>0</v>
      </c>
    </row>
    <row r="62" spans="1:12" x14ac:dyDescent="0.25">
      <c r="A62" s="6" t="s">
        <v>101</v>
      </c>
      <c r="B62" s="7"/>
      <c r="C62" s="68">
        <f>-C$4*Skutečnost!C56/1000</f>
        <v>0</v>
      </c>
      <c r="D62" s="69">
        <f>-D$4*Skutečnost!D56/1000</f>
        <v>0</v>
      </c>
      <c r="E62" s="69">
        <f>-E$4*Skutečnost!E56/1000</f>
        <v>0</v>
      </c>
      <c r="F62" s="69">
        <f>-F$4*Skutečnost!F56/1000</f>
        <v>0</v>
      </c>
      <c r="G62" s="69">
        <f>-G$4*Skutečnost!G56/1000</f>
        <v>0</v>
      </c>
      <c r="H62" s="69">
        <f>-H$4*Skutečnost!H56/1000</f>
        <v>0</v>
      </c>
      <c r="I62" s="69">
        <f>-I$4*Skutečnost!I56/1000</f>
        <v>0</v>
      </c>
      <c r="J62" s="69">
        <f>-J$4*Skutečnost!J56/1000</f>
        <v>0</v>
      </c>
      <c r="K62" s="69">
        <f>-K$4*Skutečnost!K56/1000</f>
        <v>0</v>
      </c>
      <c r="L62" s="161">
        <f>-L$4*Skutečnost!L56/1000</f>
        <v>0</v>
      </c>
    </row>
    <row r="63" spans="1:12" x14ac:dyDescent="0.25">
      <c r="A63" s="6" t="s">
        <v>102</v>
      </c>
      <c r="B63" s="7"/>
      <c r="C63" s="68">
        <f>-C$4*Skutečnost!C57/1000</f>
        <v>0</v>
      </c>
      <c r="D63" s="69">
        <f>-D$4*Skutečnost!D57/1000</f>
        <v>0</v>
      </c>
      <c r="E63" s="69">
        <f>-E$4*Skutečnost!E57/1000</f>
        <v>0</v>
      </c>
      <c r="F63" s="69">
        <f>-F$4*Skutečnost!F57/1000</f>
        <v>0</v>
      </c>
      <c r="G63" s="69">
        <f>-G$4*Skutečnost!G57/1000</f>
        <v>0</v>
      </c>
      <c r="H63" s="69">
        <f>-H$4*Skutečnost!H57/1000</f>
        <v>0</v>
      </c>
      <c r="I63" s="69">
        <f>-I$4*Skutečnost!I57/1000</f>
        <v>0</v>
      </c>
      <c r="J63" s="69">
        <f>-J$4*Skutečnost!J57/1000</f>
        <v>0</v>
      </c>
      <c r="K63" s="69">
        <f>-K$4*Skutečnost!K57/1000</f>
        <v>0</v>
      </c>
      <c r="L63" s="161">
        <f>-L$4*Skutečnost!L57/1000</f>
        <v>0</v>
      </c>
    </row>
    <row r="64" spans="1:12" x14ac:dyDescent="0.25">
      <c r="A64" s="6" t="s">
        <v>103</v>
      </c>
      <c r="B64" s="7"/>
      <c r="C64" s="68">
        <f>-C$4*Skutečnost!C58/1000</f>
        <v>0</v>
      </c>
      <c r="D64" s="69">
        <f>-D$4*Skutečnost!D58/1000</f>
        <v>0</v>
      </c>
      <c r="E64" s="69">
        <f>-E$4*Skutečnost!E58/1000</f>
        <v>0</v>
      </c>
      <c r="F64" s="69">
        <f>-F$4*Skutečnost!F58/1000</f>
        <v>0</v>
      </c>
      <c r="G64" s="69">
        <f>-G$4*Skutečnost!G58/1000</f>
        <v>0</v>
      </c>
      <c r="H64" s="69">
        <f>-H$4*Skutečnost!H58/1000</f>
        <v>0</v>
      </c>
      <c r="I64" s="69">
        <f>-I$4*Skutečnost!I58/1000</f>
        <v>0</v>
      </c>
      <c r="J64" s="69">
        <f>-J$4*Skutečnost!J58/1000</f>
        <v>0</v>
      </c>
      <c r="K64" s="69">
        <f>-K$4*Skutečnost!K58/1000</f>
        <v>0</v>
      </c>
      <c r="L64" s="161">
        <f>-L$4*Skutečnost!L58/1000</f>
        <v>0</v>
      </c>
    </row>
    <row r="65" spans="1:12" x14ac:dyDescent="0.25">
      <c r="A65" s="6" t="s">
        <v>104</v>
      </c>
      <c r="B65" s="7"/>
      <c r="C65" s="68">
        <f>-C$4*Skutečnost!C59/1000</f>
        <v>0</v>
      </c>
      <c r="D65" s="69">
        <f>-D$4*Skutečnost!D59/1000</f>
        <v>0</v>
      </c>
      <c r="E65" s="69">
        <f>-E$4*Skutečnost!E59/1000</f>
        <v>0</v>
      </c>
      <c r="F65" s="69">
        <f>-F$4*Skutečnost!F59/1000</f>
        <v>0</v>
      </c>
      <c r="G65" s="69">
        <f>-G$4*Skutečnost!G59/1000</f>
        <v>0</v>
      </c>
      <c r="H65" s="69">
        <f>-H$4*Skutečnost!H59/1000</f>
        <v>0</v>
      </c>
      <c r="I65" s="69">
        <f>-I$4*Skutečnost!I59/1000</f>
        <v>0</v>
      </c>
      <c r="J65" s="69">
        <f>-J$4*Skutečnost!J59/1000</f>
        <v>0</v>
      </c>
      <c r="K65" s="69">
        <f>-K$4*Skutečnost!K59/1000</f>
        <v>0</v>
      </c>
      <c r="L65" s="161">
        <f>-L$4*Skutečnost!L59/1000</f>
        <v>0</v>
      </c>
    </row>
    <row r="66" spans="1:12" x14ac:dyDescent="0.25">
      <c r="A66" s="6" t="s">
        <v>105</v>
      </c>
      <c r="B66" s="7"/>
      <c r="C66" s="68">
        <f>-C$4*Skutečnost!C60/1000</f>
        <v>0</v>
      </c>
      <c r="D66" s="69">
        <f>-D$4*Skutečnost!D60/1000</f>
        <v>0</v>
      </c>
      <c r="E66" s="69">
        <f>-E$4*Skutečnost!E60/1000</f>
        <v>0</v>
      </c>
      <c r="F66" s="69">
        <f>-F$4*Skutečnost!F60/1000</f>
        <v>0</v>
      </c>
      <c r="G66" s="69">
        <f>-G$4*Skutečnost!G60/1000</f>
        <v>0</v>
      </c>
      <c r="H66" s="69">
        <f>-H$4*Skutečnost!H60/1000</f>
        <v>0</v>
      </c>
      <c r="I66" s="69">
        <f>-I$4*Skutečnost!I60/1000</f>
        <v>0</v>
      </c>
      <c r="J66" s="69">
        <f>-J$4*Skutečnost!J60/1000</f>
        <v>0</v>
      </c>
      <c r="K66" s="69">
        <f>-K$4*Skutečnost!K60/1000</f>
        <v>0</v>
      </c>
      <c r="L66" s="161">
        <f>-L$4*Skutečnost!L60/1000</f>
        <v>0</v>
      </c>
    </row>
    <row r="67" spans="1:12" x14ac:dyDescent="0.25">
      <c r="A67" s="6" t="s">
        <v>106</v>
      </c>
      <c r="B67" s="7"/>
      <c r="C67" s="68">
        <f>-C$4*Skutečnost!C61/1000</f>
        <v>0</v>
      </c>
      <c r="D67" s="69">
        <f>-D$4*Skutečnost!D61/1000</f>
        <v>0</v>
      </c>
      <c r="E67" s="69">
        <f>-E$4*Skutečnost!E61/1000</f>
        <v>0</v>
      </c>
      <c r="F67" s="69">
        <f>-F$4*Skutečnost!F61/1000</f>
        <v>0</v>
      </c>
      <c r="G67" s="69">
        <f>-G$4*Skutečnost!G61/1000</f>
        <v>0</v>
      </c>
      <c r="H67" s="69">
        <f>-H$4*Skutečnost!H61/1000</f>
        <v>0</v>
      </c>
      <c r="I67" s="69">
        <f>-I$4*Skutečnost!I61/1000</f>
        <v>0</v>
      </c>
      <c r="J67" s="69">
        <f>-J$4*Skutečnost!J61/1000</f>
        <v>0</v>
      </c>
      <c r="K67" s="69">
        <f>-K$4*Skutečnost!K61/1000</f>
        <v>0</v>
      </c>
      <c r="L67" s="161">
        <f>-L$4*Skutečnost!L61/1000</f>
        <v>0</v>
      </c>
    </row>
    <row r="68" spans="1:12" x14ac:dyDescent="0.25">
      <c r="A68" s="6" t="s">
        <v>107</v>
      </c>
      <c r="B68" s="7"/>
      <c r="C68" s="68">
        <f>-C$4*Skutečnost!C62/1000</f>
        <v>0</v>
      </c>
      <c r="D68" s="69">
        <f>-D$4*Skutečnost!D62/1000</f>
        <v>0</v>
      </c>
      <c r="E68" s="69">
        <f>-E$4*Skutečnost!E62/1000</f>
        <v>0</v>
      </c>
      <c r="F68" s="69">
        <f>-F$4*Skutečnost!F62/1000</f>
        <v>0</v>
      </c>
      <c r="G68" s="69">
        <f>-G$4*Skutečnost!G62/1000</f>
        <v>0</v>
      </c>
      <c r="H68" s="69">
        <f>-H$4*Skutečnost!H62/1000</f>
        <v>0</v>
      </c>
      <c r="I68" s="69">
        <f>-I$4*Skutečnost!I62/1000</f>
        <v>0</v>
      </c>
      <c r="J68" s="69">
        <f>-J$4*Skutečnost!J62/1000</f>
        <v>0</v>
      </c>
      <c r="K68" s="69">
        <f>-K$4*Skutečnost!K62/1000</f>
        <v>0</v>
      </c>
      <c r="L68" s="161">
        <f>-L$4*Skutečnost!L62/1000</f>
        <v>0</v>
      </c>
    </row>
    <row r="69" spans="1:12" x14ac:dyDescent="0.25">
      <c r="A69" s="6" t="s">
        <v>108</v>
      </c>
      <c r="B69" s="7"/>
      <c r="C69" s="68">
        <f>-C$4*Skutečnost!C63/1000</f>
        <v>0</v>
      </c>
      <c r="D69" s="69">
        <f>-D$4*Skutečnost!D63/1000</f>
        <v>0</v>
      </c>
      <c r="E69" s="69">
        <f>-E$4*Skutečnost!E63/1000</f>
        <v>0</v>
      </c>
      <c r="F69" s="69">
        <f>-F$4*Skutečnost!F63/1000</f>
        <v>0</v>
      </c>
      <c r="G69" s="69">
        <f>-G$4*Skutečnost!G63/1000</f>
        <v>0</v>
      </c>
      <c r="H69" s="69">
        <f>-H$4*Skutečnost!H63/1000</f>
        <v>0</v>
      </c>
      <c r="I69" s="69">
        <f>-I$4*Skutečnost!I63/1000</f>
        <v>0</v>
      </c>
      <c r="J69" s="69">
        <f>-J$4*Skutečnost!J63/1000</f>
        <v>0</v>
      </c>
      <c r="K69" s="69">
        <f>-K$4*Skutečnost!K63/1000</f>
        <v>0</v>
      </c>
      <c r="L69" s="161">
        <f>-L$4*Skutečnost!L63/1000</f>
        <v>0</v>
      </c>
    </row>
    <row r="70" spans="1:12" x14ac:dyDescent="0.25">
      <c r="A70" s="6" t="s">
        <v>109</v>
      </c>
      <c r="B70" s="7"/>
      <c r="C70" s="68">
        <f>-C$4*Skutečnost!C64/1000</f>
        <v>0</v>
      </c>
      <c r="D70" s="69">
        <f>-D$4*Skutečnost!D64/1000</f>
        <v>0</v>
      </c>
      <c r="E70" s="69">
        <f>-E$4*Skutečnost!E64/1000</f>
        <v>0</v>
      </c>
      <c r="F70" s="69">
        <f>-F$4*Skutečnost!F64/1000</f>
        <v>0</v>
      </c>
      <c r="G70" s="69">
        <f>-G$4*Skutečnost!G64/1000</f>
        <v>0</v>
      </c>
      <c r="H70" s="69">
        <f>-H$4*Skutečnost!H64/1000</f>
        <v>0</v>
      </c>
      <c r="I70" s="69">
        <f>-I$4*Skutečnost!I64/1000</f>
        <v>0</v>
      </c>
      <c r="J70" s="69">
        <f>-J$4*Skutečnost!J64/1000</f>
        <v>0</v>
      </c>
      <c r="K70" s="69">
        <f>-K$4*Skutečnost!K64/1000</f>
        <v>0</v>
      </c>
      <c r="L70" s="161">
        <f>-L$4*Skutečnost!L64/1000</f>
        <v>0</v>
      </c>
    </row>
    <row r="71" spans="1:12" x14ac:dyDescent="0.25">
      <c r="A71" s="6" t="s">
        <v>110</v>
      </c>
      <c r="B71" s="7"/>
      <c r="C71" s="68">
        <f>-C$4*Skutečnost!C65/1000</f>
        <v>0</v>
      </c>
      <c r="D71" s="69">
        <f>-D$4*Skutečnost!D65/1000</f>
        <v>0</v>
      </c>
      <c r="E71" s="69">
        <f>-E$4*Skutečnost!E65/1000</f>
        <v>0</v>
      </c>
      <c r="F71" s="69">
        <f>-F$4*Skutečnost!F65/1000</f>
        <v>0</v>
      </c>
      <c r="G71" s="69">
        <f>-G$4*Skutečnost!G65/1000</f>
        <v>0</v>
      </c>
      <c r="H71" s="69">
        <f>-H$4*Skutečnost!H65/1000</f>
        <v>0</v>
      </c>
      <c r="I71" s="69">
        <f>-I$4*Skutečnost!I65/1000</f>
        <v>0</v>
      </c>
      <c r="J71" s="69">
        <f>-J$4*Skutečnost!J65/1000</f>
        <v>0</v>
      </c>
      <c r="K71" s="69">
        <f>-K$4*Skutečnost!K65/1000</f>
        <v>0</v>
      </c>
      <c r="L71" s="161">
        <f>-L$4*Skutečnost!L65/1000</f>
        <v>0</v>
      </c>
    </row>
    <row r="72" spans="1:12" ht="15.75" thickBot="1" x14ac:dyDescent="0.3">
      <c r="A72" s="37" t="s">
        <v>111</v>
      </c>
      <c r="B72" s="31"/>
      <c r="C72" s="70">
        <f>-C$4*Skutečnost!C66/1000</f>
        <v>0</v>
      </c>
      <c r="D72" s="71">
        <f>-D$4*Skutečnost!D66/1000</f>
        <v>0</v>
      </c>
      <c r="E72" s="71">
        <f>-E$4*Skutečnost!E66/1000</f>
        <v>0</v>
      </c>
      <c r="F72" s="71">
        <f>-F$4*Skutečnost!F66/1000</f>
        <v>0</v>
      </c>
      <c r="G72" s="71">
        <f>-G$4*Skutečnost!G66/1000</f>
        <v>0</v>
      </c>
      <c r="H72" s="71">
        <f>-H$4*Skutečnost!H66/1000</f>
        <v>0</v>
      </c>
      <c r="I72" s="71">
        <f>-I$4*Skutečnost!I66/1000</f>
        <v>0</v>
      </c>
      <c r="J72" s="71">
        <f>-J$4*Skutečnost!J66/1000</f>
        <v>0</v>
      </c>
      <c r="K72" s="71">
        <f>-K$4*Skutečnost!K66/1000</f>
        <v>0</v>
      </c>
      <c r="L72" s="164">
        <f>-L$4*Skutečnost!L66/1000</f>
        <v>0</v>
      </c>
    </row>
    <row r="73" spans="1:12" ht="15.75" thickBot="1" x14ac:dyDescent="0.3">
      <c r="A73" s="63" t="s">
        <v>206</v>
      </c>
      <c r="B73" s="170"/>
      <c r="C73" s="64">
        <f>SUM(C60:C72)</f>
        <v>0</v>
      </c>
      <c r="D73" s="65">
        <f t="shared" ref="D73:L73" si="3">SUM(D60:D72)</f>
        <v>0</v>
      </c>
      <c r="E73" s="65">
        <f t="shared" si="3"/>
        <v>0</v>
      </c>
      <c r="F73" s="65">
        <f t="shared" si="3"/>
        <v>0</v>
      </c>
      <c r="G73" s="65">
        <f t="shared" si="3"/>
        <v>0</v>
      </c>
      <c r="H73" s="65">
        <f t="shared" si="3"/>
        <v>0</v>
      </c>
      <c r="I73" s="65">
        <f t="shared" si="3"/>
        <v>0</v>
      </c>
      <c r="J73" s="65">
        <f t="shared" si="3"/>
        <v>0</v>
      </c>
      <c r="K73" s="65">
        <f t="shared" si="3"/>
        <v>0</v>
      </c>
      <c r="L73" s="165">
        <f t="shared" si="3"/>
        <v>0</v>
      </c>
    </row>
    <row r="74" spans="1:12" ht="15.75" thickBot="1" x14ac:dyDescent="0.3"/>
    <row r="75" spans="1:12" x14ac:dyDescent="0.25">
      <c r="A75" s="58" t="s">
        <v>142</v>
      </c>
      <c r="B75" s="171"/>
      <c r="C75" s="274" t="s">
        <v>50</v>
      </c>
      <c r="D75" s="275"/>
      <c r="E75" s="275"/>
      <c r="F75" s="275"/>
      <c r="G75" s="275"/>
      <c r="H75" s="275"/>
      <c r="I75" s="275"/>
      <c r="J75" s="275"/>
      <c r="K75" s="275"/>
      <c r="L75" s="276"/>
    </row>
    <row r="76" spans="1:12" ht="15.75" thickBot="1" x14ac:dyDescent="0.3">
      <c r="A76" s="15" t="s">
        <v>200</v>
      </c>
      <c r="B76" s="169"/>
      <c r="C76" s="17" t="s">
        <v>53</v>
      </c>
      <c r="D76" s="17" t="s">
        <v>185</v>
      </c>
      <c r="E76" s="17" t="s">
        <v>186</v>
      </c>
      <c r="F76" s="17" t="s">
        <v>187</v>
      </c>
      <c r="G76" s="17" t="s">
        <v>188</v>
      </c>
      <c r="H76" s="17" t="s">
        <v>189</v>
      </c>
      <c r="I76" s="17" t="s">
        <v>190</v>
      </c>
      <c r="J76" s="17" t="s">
        <v>191</v>
      </c>
      <c r="K76" s="17" t="s">
        <v>192</v>
      </c>
      <c r="L76" s="25" t="s">
        <v>193</v>
      </c>
    </row>
    <row r="77" spans="1:12" ht="15.75" thickTop="1" x14ac:dyDescent="0.25">
      <c r="A77" s="4" t="s">
        <v>99</v>
      </c>
      <c r="B77" s="5"/>
      <c r="C77" s="66">
        <f>-C$3*Skutečnost!C71/1000</f>
        <v>0</v>
      </c>
      <c r="D77" s="67">
        <f>-D$3*Skutečnost!D71/1000</f>
        <v>0</v>
      </c>
      <c r="E77" s="67">
        <f>-E$3*Skutečnost!E71/1000</f>
        <v>0</v>
      </c>
      <c r="F77" s="67">
        <f>-F$3*Skutečnost!F71/1000</f>
        <v>0</v>
      </c>
      <c r="G77" s="67">
        <f>-G$3*Skutečnost!G71/1000</f>
        <v>0</v>
      </c>
      <c r="H77" s="67">
        <f>-H$3*Skutečnost!H71/1000</f>
        <v>0</v>
      </c>
      <c r="I77" s="67">
        <f>-I$3*Skutečnost!I71/1000</f>
        <v>0</v>
      </c>
      <c r="J77" s="67">
        <f>-J$3*Skutečnost!J71/1000</f>
        <v>0</v>
      </c>
      <c r="K77" s="67">
        <f>-K$3*Skutečnost!K71/1000</f>
        <v>0</v>
      </c>
      <c r="L77" s="162">
        <f>-L$3*Skutečnost!L71/1000</f>
        <v>0</v>
      </c>
    </row>
    <row r="78" spans="1:12" x14ac:dyDescent="0.25">
      <c r="A78" s="32" t="s">
        <v>100</v>
      </c>
      <c r="B78" s="33"/>
      <c r="C78" s="90">
        <f>-C$3*Skutečnost!C72/1000</f>
        <v>0</v>
      </c>
      <c r="D78" s="91">
        <f>-D$3*Skutečnost!D72/1000</f>
        <v>0</v>
      </c>
      <c r="E78" s="91">
        <f>-E$3*Skutečnost!E72/1000</f>
        <v>0</v>
      </c>
      <c r="F78" s="91">
        <f>-F$3*Skutečnost!F72/1000</f>
        <v>0</v>
      </c>
      <c r="G78" s="91">
        <f>-G$3*Skutečnost!G72/1000</f>
        <v>0</v>
      </c>
      <c r="H78" s="91">
        <f>-H$3*Skutečnost!H72/1000</f>
        <v>0</v>
      </c>
      <c r="I78" s="91">
        <f>-I$3*Skutečnost!I72/1000</f>
        <v>0</v>
      </c>
      <c r="J78" s="91">
        <f>-J$3*Skutečnost!J72/1000</f>
        <v>0</v>
      </c>
      <c r="K78" s="91">
        <f>-K$3*Skutečnost!K72/1000</f>
        <v>0</v>
      </c>
      <c r="L78" s="163">
        <f>-L$3*Skutečnost!L72/1000</f>
        <v>0</v>
      </c>
    </row>
    <row r="79" spans="1:12" x14ac:dyDescent="0.25">
      <c r="A79" s="6" t="s">
        <v>101</v>
      </c>
      <c r="B79" s="7"/>
      <c r="C79" s="68">
        <f>-C$3*Skutečnost!C73/1000</f>
        <v>0</v>
      </c>
      <c r="D79" s="69">
        <f>-D$3*Skutečnost!D73/1000</f>
        <v>0</v>
      </c>
      <c r="E79" s="69">
        <f>-E$3*Skutečnost!E73/1000</f>
        <v>0</v>
      </c>
      <c r="F79" s="69">
        <f>-F$3*Skutečnost!F73/1000</f>
        <v>0</v>
      </c>
      <c r="G79" s="69">
        <f>-G$3*Skutečnost!G73/1000</f>
        <v>0</v>
      </c>
      <c r="H79" s="69">
        <f>-H$3*Skutečnost!H73/1000</f>
        <v>0</v>
      </c>
      <c r="I79" s="69">
        <f>-I$3*Skutečnost!I73/1000</f>
        <v>0</v>
      </c>
      <c r="J79" s="69">
        <f>-J$3*Skutečnost!J73/1000</f>
        <v>0</v>
      </c>
      <c r="K79" s="69">
        <f>-K$3*Skutečnost!K73/1000</f>
        <v>0</v>
      </c>
      <c r="L79" s="161">
        <f>-L$3*Skutečnost!L73/1000</f>
        <v>0</v>
      </c>
    </row>
    <row r="80" spans="1:12" x14ac:dyDescent="0.25">
      <c r="A80" s="6" t="s">
        <v>102</v>
      </c>
      <c r="B80" s="7"/>
      <c r="C80" s="68">
        <f>-C$3*Skutečnost!C74/1000</f>
        <v>0</v>
      </c>
      <c r="D80" s="69">
        <f>-D$3*Skutečnost!D74/1000</f>
        <v>0</v>
      </c>
      <c r="E80" s="69">
        <f>-E$3*Skutečnost!E74/1000</f>
        <v>0</v>
      </c>
      <c r="F80" s="69">
        <f>-F$3*Skutečnost!F74/1000</f>
        <v>0</v>
      </c>
      <c r="G80" s="69">
        <f>-G$3*Skutečnost!G74/1000</f>
        <v>0</v>
      </c>
      <c r="H80" s="69">
        <f>-H$3*Skutečnost!H74/1000</f>
        <v>0</v>
      </c>
      <c r="I80" s="69">
        <f>-I$3*Skutečnost!I74/1000</f>
        <v>0</v>
      </c>
      <c r="J80" s="69">
        <f>-J$3*Skutečnost!J74/1000</f>
        <v>0</v>
      </c>
      <c r="K80" s="69">
        <f>-K$3*Skutečnost!K74/1000</f>
        <v>0</v>
      </c>
      <c r="L80" s="161">
        <f>-L$3*Skutečnost!L74/1000</f>
        <v>0</v>
      </c>
    </row>
    <row r="81" spans="1:12" x14ac:dyDescent="0.25">
      <c r="A81" s="6" t="s">
        <v>103</v>
      </c>
      <c r="B81" s="7"/>
      <c r="C81" s="68">
        <f>-C$3*Skutečnost!C75/1000</f>
        <v>0</v>
      </c>
      <c r="D81" s="69">
        <f>-D$3*Skutečnost!D75/1000</f>
        <v>0</v>
      </c>
      <c r="E81" s="69">
        <f>-E$3*Skutečnost!E75/1000</f>
        <v>0</v>
      </c>
      <c r="F81" s="69">
        <f>-F$3*Skutečnost!F75/1000</f>
        <v>0</v>
      </c>
      <c r="G81" s="69">
        <f>-G$3*Skutečnost!G75/1000</f>
        <v>0</v>
      </c>
      <c r="H81" s="69">
        <f>-H$3*Skutečnost!H75/1000</f>
        <v>0</v>
      </c>
      <c r="I81" s="69">
        <f>-I$3*Skutečnost!I75/1000</f>
        <v>0</v>
      </c>
      <c r="J81" s="69">
        <f>-J$3*Skutečnost!J75/1000</f>
        <v>0</v>
      </c>
      <c r="K81" s="69">
        <f>-K$3*Skutečnost!K75/1000</f>
        <v>0</v>
      </c>
      <c r="L81" s="161">
        <f>-L$3*Skutečnost!L75/1000</f>
        <v>0</v>
      </c>
    </row>
    <row r="82" spans="1:12" x14ac:dyDescent="0.25">
      <c r="A82" s="6" t="s">
        <v>104</v>
      </c>
      <c r="B82" s="7"/>
      <c r="C82" s="68">
        <f>-C$3*Skutečnost!C76/1000</f>
        <v>0</v>
      </c>
      <c r="D82" s="69">
        <f>-D$3*Skutečnost!D76/1000</f>
        <v>0</v>
      </c>
      <c r="E82" s="69">
        <f>-E$3*Skutečnost!E76/1000</f>
        <v>0</v>
      </c>
      <c r="F82" s="69">
        <f>-F$3*Skutečnost!F76/1000</f>
        <v>0</v>
      </c>
      <c r="G82" s="69">
        <f>-G$3*Skutečnost!G76/1000</f>
        <v>0</v>
      </c>
      <c r="H82" s="69">
        <f>-H$3*Skutečnost!H76/1000</f>
        <v>0</v>
      </c>
      <c r="I82" s="69">
        <f>-I$3*Skutečnost!I76/1000</f>
        <v>0</v>
      </c>
      <c r="J82" s="69">
        <f>-J$3*Skutečnost!J76/1000</f>
        <v>0</v>
      </c>
      <c r="K82" s="69">
        <f>-K$3*Skutečnost!K76/1000</f>
        <v>0</v>
      </c>
      <c r="L82" s="161">
        <f>-L$3*Skutečnost!L76/1000</f>
        <v>0</v>
      </c>
    </row>
    <row r="83" spans="1:12" x14ac:dyDescent="0.25">
      <c r="A83" s="6" t="s">
        <v>105</v>
      </c>
      <c r="B83" s="7"/>
      <c r="C83" s="68">
        <f>-C$3*Skutečnost!C77/1000</f>
        <v>0</v>
      </c>
      <c r="D83" s="69">
        <f>-D$3*Skutečnost!D77/1000</f>
        <v>0</v>
      </c>
      <c r="E83" s="69">
        <f>-E$3*Skutečnost!E77/1000</f>
        <v>0</v>
      </c>
      <c r="F83" s="69">
        <f>-F$3*Skutečnost!F77/1000</f>
        <v>0</v>
      </c>
      <c r="G83" s="69">
        <f>-G$3*Skutečnost!G77/1000</f>
        <v>0</v>
      </c>
      <c r="H83" s="69">
        <f>-H$3*Skutečnost!H77/1000</f>
        <v>0</v>
      </c>
      <c r="I83" s="69">
        <f>-I$3*Skutečnost!I77/1000</f>
        <v>0</v>
      </c>
      <c r="J83" s="69">
        <f>-J$3*Skutečnost!J77/1000</f>
        <v>0</v>
      </c>
      <c r="K83" s="69">
        <f>-K$3*Skutečnost!K77/1000</f>
        <v>0</v>
      </c>
      <c r="L83" s="161">
        <f>-L$3*Skutečnost!L77/1000</f>
        <v>0</v>
      </c>
    </row>
    <row r="84" spans="1:12" x14ac:dyDescent="0.25">
      <c r="A84" s="6" t="s">
        <v>106</v>
      </c>
      <c r="B84" s="7"/>
      <c r="C84" s="68">
        <f>-C$3*Skutečnost!C78/1000</f>
        <v>0</v>
      </c>
      <c r="D84" s="69">
        <f>-D$3*Skutečnost!D78/1000</f>
        <v>0</v>
      </c>
      <c r="E84" s="69">
        <f>-E$3*Skutečnost!E78/1000</f>
        <v>0</v>
      </c>
      <c r="F84" s="69">
        <f>-F$3*Skutečnost!F78/1000</f>
        <v>0</v>
      </c>
      <c r="G84" s="69">
        <f>-G$3*Skutečnost!G78/1000</f>
        <v>0</v>
      </c>
      <c r="H84" s="69">
        <f>-H$3*Skutečnost!H78/1000</f>
        <v>0</v>
      </c>
      <c r="I84" s="69">
        <f>-I$3*Skutečnost!I78/1000</f>
        <v>0</v>
      </c>
      <c r="J84" s="69">
        <f>-J$3*Skutečnost!J78/1000</f>
        <v>0</v>
      </c>
      <c r="K84" s="69">
        <f>-K$3*Skutečnost!K78/1000</f>
        <v>0</v>
      </c>
      <c r="L84" s="161">
        <f>-L$3*Skutečnost!L78/1000</f>
        <v>0</v>
      </c>
    </row>
    <row r="85" spans="1:12" x14ac:dyDescent="0.25">
      <c r="A85" s="6" t="s">
        <v>107</v>
      </c>
      <c r="B85" s="7"/>
      <c r="C85" s="68">
        <f>-C$3*Skutečnost!C79/1000</f>
        <v>0</v>
      </c>
      <c r="D85" s="69">
        <f>-D$3*Skutečnost!D79/1000</f>
        <v>0</v>
      </c>
      <c r="E85" s="69">
        <f>-E$3*Skutečnost!E79/1000</f>
        <v>0</v>
      </c>
      <c r="F85" s="69">
        <f>-F$3*Skutečnost!F79/1000</f>
        <v>0</v>
      </c>
      <c r="G85" s="69">
        <f>-G$3*Skutečnost!G79/1000</f>
        <v>0</v>
      </c>
      <c r="H85" s="69">
        <f>-H$3*Skutečnost!H79/1000</f>
        <v>0</v>
      </c>
      <c r="I85" s="69">
        <f>-I$3*Skutečnost!I79/1000</f>
        <v>0</v>
      </c>
      <c r="J85" s="69">
        <f>-J$3*Skutečnost!J79/1000</f>
        <v>0</v>
      </c>
      <c r="K85" s="69">
        <f>-K$3*Skutečnost!K79/1000</f>
        <v>0</v>
      </c>
      <c r="L85" s="161">
        <f>-L$3*Skutečnost!L79/1000</f>
        <v>0</v>
      </c>
    </row>
    <row r="86" spans="1:12" x14ac:dyDescent="0.25">
      <c r="A86" s="6" t="s">
        <v>108</v>
      </c>
      <c r="B86" s="7"/>
      <c r="C86" s="68">
        <f>-C$3*Skutečnost!C80/1000</f>
        <v>0</v>
      </c>
      <c r="D86" s="69">
        <f>-D$3*Skutečnost!D80/1000</f>
        <v>0</v>
      </c>
      <c r="E86" s="69">
        <f>-E$3*Skutečnost!E80/1000</f>
        <v>0</v>
      </c>
      <c r="F86" s="69">
        <f>-F$3*Skutečnost!F80/1000</f>
        <v>0</v>
      </c>
      <c r="G86" s="69">
        <f>-G$3*Skutečnost!G80/1000</f>
        <v>0</v>
      </c>
      <c r="H86" s="69">
        <f>-H$3*Skutečnost!H80/1000</f>
        <v>0</v>
      </c>
      <c r="I86" s="69">
        <f>-I$3*Skutečnost!I80/1000</f>
        <v>0</v>
      </c>
      <c r="J86" s="69">
        <f>-J$3*Skutečnost!J80/1000</f>
        <v>0</v>
      </c>
      <c r="K86" s="69">
        <f>-K$3*Skutečnost!K80/1000</f>
        <v>0</v>
      </c>
      <c r="L86" s="161">
        <f>-L$3*Skutečnost!L80/1000</f>
        <v>0</v>
      </c>
    </row>
    <row r="87" spans="1:12" x14ac:dyDescent="0.25">
      <c r="A87" s="6" t="s">
        <v>109</v>
      </c>
      <c r="B87" s="7"/>
      <c r="C87" s="68">
        <f>-C$3*Skutečnost!C81/1000</f>
        <v>0</v>
      </c>
      <c r="D87" s="69">
        <f>-D$3*Skutečnost!D81/1000</f>
        <v>0</v>
      </c>
      <c r="E87" s="69">
        <f>-E$3*Skutečnost!E81/1000</f>
        <v>0</v>
      </c>
      <c r="F87" s="69">
        <f>-F$3*Skutečnost!F81/1000</f>
        <v>0</v>
      </c>
      <c r="G87" s="69">
        <f>-G$3*Skutečnost!G81/1000</f>
        <v>0</v>
      </c>
      <c r="H87" s="69">
        <f>-H$3*Skutečnost!H81/1000</f>
        <v>0</v>
      </c>
      <c r="I87" s="69">
        <f>-I$3*Skutečnost!I81/1000</f>
        <v>0</v>
      </c>
      <c r="J87" s="69">
        <f>-J$3*Skutečnost!J81/1000</f>
        <v>0</v>
      </c>
      <c r="K87" s="69">
        <f>-K$3*Skutečnost!K81/1000</f>
        <v>0</v>
      </c>
      <c r="L87" s="161">
        <f>-L$3*Skutečnost!L81/1000</f>
        <v>0</v>
      </c>
    </row>
    <row r="88" spans="1:12" x14ac:dyDescent="0.25">
      <c r="A88" s="6" t="s">
        <v>110</v>
      </c>
      <c r="B88" s="7"/>
      <c r="C88" s="68">
        <f>-C$3*Skutečnost!C82/1000</f>
        <v>0</v>
      </c>
      <c r="D88" s="69">
        <f>-D$3*Skutečnost!D82/1000</f>
        <v>0</v>
      </c>
      <c r="E88" s="69">
        <f>-E$3*Skutečnost!E82/1000</f>
        <v>0</v>
      </c>
      <c r="F88" s="69">
        <f>-F$3*Skutečnost!F82/1000</f>
        <v>0</v>
      </c>
      <c r="G88" s="69">
        <f>-G$3*Skutečnost!G82/1000</f>
        <v>0</v>
      </c>
      <c r="H88" s="69">
        <f>-H$3*Skutečnost!H82/1000</f>
        <v>0</v>
      </c>
      <c r="I88" s="69">
        <f>-I$3*Skutečnost!I82/1000</f>
        <v>0</v>
      </c>
      <c r="J88" s="69">
        <f>-J$3*Skutečnost!J82/1000</f>
        <v>0</v>
      </c>
      <c r="K88" s="69">
        <f>-K$3*Skutečnost!K82/1000</f>
        <v>0</v>
      </c>
      <c r="L88" s="161">
        <f>-L$3*Skutečnost!L82/1000</f>
        <v>0</v>
      </c>
    </row>
    <row r="89" spans="1:12" ht="15.75" thickBot="1" x14ac:dyDescent="0.3">
      <c r="A89" s="37" t="s">
        <v>111</v>
      </c>
      <c r="B89" s="31"/>
      <c r="C89" s="70">
        <f>-C$3*Skutečnost!C83/1000</f>
        <v>0</v>
      </c>
      <c r="D89" s="71">
        <f>-D$3*Skutečnost!D83/1000</f>
        <v>0</v>
      </c>
      <c r="E89" s="71">
        <f>-E$3*Skutečnost!E83/1000</f>
        <v>0</v>
      </c>
      <c r="F89" s="71">
        <f>-F$3*Skutečnost!F83/1000</f>
        <v>0</v>
      </c>
      <c r="G89" s="71">
        <f>-G$3*Skutečnost!G83/1000</f>
        <v>0</v>
      </c>
      <c r="H89" s="71">
        <f>-H$3*Skutečnost!H83/1000</f>
        <v>0</v>
      </c>
      <c r="I89" s="71">
        <f>-I$3*Skutečnost!I83/1000</f>
        <v>0</v>
      </c>
      <c r="J89" s="71">
        <f>-J$3*Skutečnost!J83/1000</f>
        <v>0</v>
      </c>
      <c r="K89" s="71">
        <f>-K$3*Skutečnost!K83/1000</f>
        <v>0</v>
      </c>
      <c r="L89" s="164">
        <f>-L$3*Skutečnost!L83/1000</f>
        <v>0</v>
      </c>
    </row>
    <row r="90" spans="1:12" ht="15.75" thickBot="1" x14ac:dyDescent="0.3">
      <c r="A90" s="63" t="s">
        <v>207</v>
      </c>
      <c r="B90" s="170"/>
      <c r="C90" s="64">
        <f>SUM(C77:C89)</f>
        <v>0</v>
      </c>
      <c r="D90" s="65">
        <f t="shared" ref="D90:L90" si="4">SUM(D77:D89)</f>
        <v>0</v>
      </c>
      <c r="E90" s="65">
        <f t="shared" si="4"/>
        <v>0</v>
      </c>
      <c r="F90" s="65">
        <f t="shared" si="4"/>
        <v>0</v>
      </c>
      <c r="G90" s="65">
        <f t="shared" si="4"/>
        <v>0</v>
      </c>
      <c r="H90" s="65">
        <f t="shared" si="4"/>
        <v>0</v>
      </c>
      <c r="I90" s="65">
        <f t="shared" si="4"/>
        <v>0</v>
      </c>
      <c r="J90" s="65">
        <f t="shared" si="4"/>
        <v>0</v>
      </c>
      <c r="K90" s="65">
        <f t="shared" si="4"/>
        <v>0</v>
      </c>
      <c r="L90" s="165">
        <f t="shared" si="4"/>
        <v>0</v>
      </c>
    </row>
    <row r="91" spans="1:12" ht="15.75" thickBot="1" x14ac:dyDescent="0.3"/>
    <row r="92" spans="1:12" x14ac:dyDescent="0.25">
      <c r="A92" s="58" t="s">
        <v>146</v>
      </c>
      <c r="B92" s="171"/>
      <c r="C92" s="274" t="s">
        <v>50</v>
      </c>
      <c r="D92" s="275"/>
      <c r="E92" s="275"/>
      <c r="F92" s="275"/>
      <c r="G92" s="275"/>
      <c r="H92" s="275"/>
      <c r="I92" s="275"/>
      <c r="J92" s="275"/>
      <c r="K92" s="275"/>
      <c r="L92" s="276"/>
    </row>
    <row r="93" spans="1:12" ht="15.75" thickBot="1" x14ac:dyDescent="0.3">
      <c r="A93" s="137" t="s">
        <v>91</v>
      </c>
      <c r="B93" s="172"/>
      <c r="C93" s="17" t="s">
        <v>53</v>
      </c>
      <c r="D93" s="17" t="s">
        <v>185</v>
      </c>
      <c r="E93" s="17" t="s">
        <v>186</v>
      </c>
      <c r="F93" s="17" t="s">
        <v>187</v>
      </c>
      <c r="G93" s="17" t="s">
        <v>188</v>
      </c>
      <c r="H93" s="17" t="s">
        <v>189</v>
      </c>
      <c r="I93" s="17" t="s">
        <v>190</v>
      </c>
      <c r="J93" s="17" t="s">
        <v>191</v>
      </c>
      <c r="K93" s="17" t="s">
        <v>192</v>
      </c>
      <c r="L93" s="25" t="s">
        <v>193</v>
      </c>
    </row>
    <row r="94" spans="1:12" ht="15.75" thickTop="1" x14ac:dyDescent="0.25">
      <c r="A94" s="4" t="s">
        <v>99</v>
      </c>
      <c r="B94" s="5"/>
      <c r="C94" s="66">
        <f t="shared" ref="C94:L94" si="5">C9+SUM(C26,C43,C60,C77)</f>
        <v>0</v>
      </c>
      <c r="D94" s="67">
        <f t="shared" si="5"/>
        <v>0</v>
      </c>
      <c r="E94" s="67">
        <f t="shared" si="5"/>
        <v>0</v>
      </c>
      <c r="F94" s="67">
        <f t="shared" si="5"/>
        <v>0</v>
      </c>
      <c r="G94" s="67">
        <f t="shared" si="5"/>
        <v>0</v>
      </c>
      <c r="H94" s="67">
        <f t="shared" si="5"/>
        <v>0</v>
      </c>
      <c r="I94" s="67">
        <f t="shared" si="5"/>
        <v>0</v>
      </c>
      <c r="J94" s="67">
        <f t="shared" si="5"/>
        <v>0</v>
      </c>
      <c r="K94" s="67">
        <f t="shared" si="5"/>
        <v>0</v>
      </c>
      <c r="L94" s="162">
        <f t="shared" si="5"/>
        <v>0</v>
      </c>
    </row>
    <row r="95" spans="1:12" x14ac:dyDescent="0.25">
      <c r="A95" s="32" t="s">
        <v>100</v>
      </c>
      <c r="B95" s="33"/>
      <c r="C95" s="90">
        <f t="shared" ref="C95:L95" si="6">C10+SUM(C27,C44,C61,C78)</f>
        <v>0</v>
      </c>
      <c r="D95" s="91">
        <f t="shared" si="6"/>
        <v>0</v>
      </c>
      <c r="E95" s="91">
        <f t="shared" si="6"/>
        <v>0</v>
      </c>
      <c r="F95" s="91">
        <f t="shared" si="6"/>
        <v>0</v>
      </c>
      <c r="G95" s="91">
        <f t="shared" si="6"/>
        <v>0</v>
      </c>
      <c r="H95" s="91">
        <f t="shared" si="6"/>
        <v>0</v>
      </c>
      <c r="I95" s="91">
        <f t="shared" si="6"/>
        <v>0</v>
      </c>
      <c r="J95" s="91">
        <f t="shared" si="6"/>
        <v>0</v>
      </c>
      <c r="K95" s="91">
        <f t="shared" si="6"/>
        <v>0</v>
      </c>
      <c r="L95" s="163">
        <f t="shared" si="6"/>
        <v>0</v>
      </c>
    </row>
    <row r="96" spans="1:12" x14ac:dyDescent="0.25">
      <c r="A96" s="6" t="s">
        <v>101</v>
      </c>
      <c r="B96" s="7"/>
      <c r="C96" s="68">
        <f t="shared" ref="C96:L96" si="7">C11+SUM(C28,C45,C62,C79)</f>
        <v>0</v>
      </c>
      <c r="D96" s="69">
        <f t="shared" si="7"/>
        <v>0</v>
      </c>
      <c r="E96" s="69">
        <f t="shared" si="7"/>
        <v>0</v>
      </c>
      <c r="F96" s="69">
        <f t="shared" si="7"/>
        <v>0</v>
      </c>
      <c r="G96" s="69">
        <f t="shared" si="7"/>
        <v>0</v>
      </c>
      <c r="H96" s="69">
        <f t="shared" si="7"/>
        <v>0</v>
      </c>
      <c r="I96" s="69">
        <f t="shared" si="7"/>
        <v>0</v>
      </c>
      <c r="J96" s="69">
        <f t="shared" si="7"/>
        <v>0</v>
      </c>
      <c r="K96" s="69">
        <f t="shared" si="7"/>
        <v>0</v>
      </c>
      <c r="L96" s="161">
        <f t="shared" si="7"/>
        <v>0</v>
      </c>
    </row>
    <row r="97" spans="1:12" x14ac:dyDescent="0.25">
      <c r="A97" s="6" t="s">
        <v>102</v>
      </c>
      <c r="B97" s="7"/>
      <c r="C97" s="68">
        <f t="shared" ref="C97:L97" si="8">C12+SUM(C29,C46,C63,C80)</f>
        <v>0</v>
      </c>
      <c r="D97" s="69">
        <f t="shared" si="8"/>
        <v>0</v>
      </c>
      <c r="E97" s="69">
        <f t="shared" si="8"/>
        <v>0</v>
      </c>
      <c r="F97" s="69">
        <f t="shared" si="8"/>
        <v>0</v>
      </c>
      <c r="G97" s="69">
        <f t="shared" si="8"/>
        <v>0</v>
      </c>
      <c r="H97" s="69">
        <f t="shared" si="8"/>
        <v>0</v>
      </c>
      <c r="I97" s="69">
        <f t="shared" si="8"/>
        <v>0</v>
      </c>
      <c r="J97" s="69">
        <f t="shared" si="8"/>
        <v>0</v>
      </c>
      <c r="K97" s="69">
        <f t="shared" si="8"/>
        <v>0</v>
      </c>
      <c r="L97" s="161">
        <f t="shared" si="8"/>
        <v>0</v>
      </c>
    </row>
    <row r="98" spans="1:12" x14ac:dyDescent="0.25">
      <c r="A98" s="6" t="s">
        <v>103</v>
      </c>
      <c r="B98" s="7"/>
      <c r="C98" s="68">
        <f t="shared" ref="C98:L98" si="9">C13+SUM(C30,C47,C64,C81)</f>
        <v>0</v>
      </c>
      <c r="D98" s="69">
        <f t="shared" si="9"/>
        <v>0</v>
      </c>
      <c r="E98" s="69">
        <f t="shared" si="9"/>
        <v>0</v>
      </c>
      <c r="F98" s="69">
        <f t="shared" si="9"/>
        <v>0</v>
      </c>
      <c r="G98" s="69">
        <f t="shared" si="9"/>
        <v>0</v>
      </c>
      <c r="H98" s="69">
        <f t="shared" si="9"/>
        <v>0</v>
      </c>
      <c r="I98" s="69">
        <f t="shared" si="9"/>
        <v>0</v>
      </c>
      <c r="J98" s="69">
        <f t="shared" si="9"/>
        <v>0</v>
      </c>
      <c r="K98" s="69">
        <f t="shared" si="9"/>
        <v>0</v>
      </c>
      <c r="L98" s="161">
        <f t="shared" si="9"/>
        <v>0</v>
      </c>
    </row>
    <row r="99" spans="1:12" x14ac:dyDescent="0.25">
      <c r="A99" s="6" t="s">
        <v>104</v>
      </c>
      <c r="B99" s="7"/>
      <c r="C99" s="68">
        <f t="shared" ref="C99:L99" si="10">C14+SUM(C31,C48,C65,C82)</f>
        <v>0</v>
      </c>
      <c r="D99" s="69">
        <f t="shared" si="10"/>
        <v>0</v>
      </c>
      <c r="E99" s="69">
        <f t="shared" si="10"/>
        <v>0</v>
      </c>
      <c r="F99" s="69">
        <f t="shared" si="10"/>
        <v>0</v>
      </c>
      <c r="G99" s="69">
        <f t="shared" si="10"/>
        <v>0</v>
      </c>
      <c r="H99" s="69">
        <f t="shared" si="10"/>
        <v>0</v>
      </c>
      <c r="I99" s="69">
        <f t="shared" si="10"/>
        <v>0</v>
      </c>
      <c r="J99" s="69">
        <f t="shared" si="10"/>
        <v>0</v>
      </c>
      <c r="K99" s="69">
        <f t="shared" si="10"/>
        <v>0</v>
      </c>
      <c r="L99" s="161">
        <f t="shared" si="10"/>
        <v>0</v>
      </c>
    </row>
    <row r="100" spans="1:12" x14ac:dyDescent="0.25">
      <c r="A100" s="6" t="s">
        <v>105</v>
      </c>
      <c r="B100" s="7"/>
      <c r="C100" s="68">
        <f t="shared" ref="C100:L100" si="11">C15+SUM(C32,C49,C66,C83)</f>
        <v>0</v>
      </c>
      <c r="D100" s="69">
        <f t="shared" si="11"/>
        <v>0</v>
      </c>
      <c r="E100" s="69">
        <f t="shared" si="11"/>
        <v>0</v>
      </c>
      <c r="F100" s="69">
        <f t="shared" si="11"/>
        <v>0</v>
      </c>
      <c r="G100" s="69">
        <f t="shared" si="11"/>
        <v>0</v>
      </c>
      <c r="H100" s="69">
        <f t="shared" si="11"/>
        <v>0</v>
      </c>
      <c r="I100" s="69">
        <f t="shared" si="11"/>
        <v>0</v>
      </c>
      <c r="J100" s="69">
        <f t="shared" si="11"/>
        <v>0</v>
      </c>
      <c r="K100" s="69">
        <f t="shared" si="11"/>
        <v>0</v>
      </c>
      <c r="L100" s="161">
        <f t="shared" si="11"/>
        <v>0</v>
      </c>
    </row>
    <row r="101" spans="1:12" x14ac:dyDescent="0.25">
      <c r="A101" s="6" t="s">
        <v>106</v>
      </c>
      <c r="B101" s="7"/>
      <c r="C101" s="68">
        <f t="shared" ref="C101:L101" si="12">C16+SUM(C33,C50,C67,C84)</f>
        <v>0</v>
      </c>
      <c r="D101" s="69">
        <f t="shared" si="12"/>
        <v>0</v>
      </c>
      <c r="E101" s="69">
        <f t="shared" si="12"/>
        <v>0</v>
      </c>
      <c r="F101" s="69">
        <f t="shared" si="12"/>
        <v>0</v>
      </c>
      <c r="G101" s="69">
        <f t="shared" si="12"/>
        <v>0</v>
      </c>
      <c r="H101" s="69">
        <f t="shared" si="12"/>
        <v>0</v>
      </c>
      <c r="I101" s="69">
        <f t="shared" si="12"/>
        <v>0</v>
      </c>
      <c r="J101" s="69">
        <f t="shared" si="12"/>
        <v>0</v>
      </c>
      <c r="K101" s="69">
        <f t="shared" si="12"/>
        <v>0</v>
      </c>
      <c r="L101" s="161">
        <f t="shared" si="12"/>
        <v>0</v>
      </c>
    </row>
    <row r="102" spans="1:12" x14ac:dyDescent="0.25">
      <c r="A102" s="6" t="s">
        <v>107</v>
      </c>
      <c r="B102" s="7"/>
      <c r="C102" s="68">
        <f t="shared" ref="C102:L102" si="13">C17+SUM(C34,C51,C68,C85)</f>
        <v>0</v>
      </c>
      <c r="D102" s="69">
        <f t="shared" si="13"/>
        <v>0</v>
      </c>
      <c r="E102" s="69">
        <f t="shared" si="13"/>
        <v>0</v>
      </c>
      <c r="F102" s="69">
        <f t="shared" si="13"/>
        <v>0</v>
      </c>
      <c r="G102" s="69">
        <f t="shared" si="13"/>
        <v>0</v>
      </c>
      <c r="H102" s="69">
        <f t="shared" si="13"/>
        <v>0</v>
      </c>
      <c r="I102" s="69">
        <f t="shared" si="13"/>
        <v>0</v>
      </c>
      <c r="J102" s="69">
        <f t="shared" si="13"/>
        <v>0</v>
      </c>
      <c r="K102" s="69">
        <f t="shared" si="13"/>
        <v>0</v>
      </c>
      <c r="L102" s="161">
        <f t="shared" si="13"/>
        <v>0</v>
      </c>
    </row>
    <row r="103" spans="1:12" x14ac:dyDescent="0.25">
      <c r="A103" s="6" t="s">
        <v>108</v>
      </c>
      <c r="B103" s="7"/>
      <c r="C103" s="68">
        <f t="shared" ref="C103:L103" si="14">C18+SUM(C35,C52,C69,C86)</f>
        <v>0</v>
      </c>
      <c r="D103" s="69">
        <f t="shared" si="14"/>
        <v>0</v>
      </c>
      <c r="E103" s="69">
        <f t="shared" si="14"/>
        <v>0</v>
      </c>
      <c r="F103" s="69">
        <f t="shared" si="14"/>
        <v>0</v>
      </c>
      <c r="G103" s="69">
        <f t="shared" si="14"/>
        <v>0</v>
      </c>
      <c r="H103" s="69">
        <f t="shared" si="14"/>
        <v>0</v>
      </c>
      <c r="I103" s="69">
        <f t="shared" si="14"/>
        <v>0</v>
      </c>
      <c r="J103" s="69">
        <f t="shared" si="14"/>
        <v>0</v>
      </c>
      <c r="K103" s="69">
        <f t="shared" si="14"/>
        <v>0</v>
      </c>
      <c r="L103" s="161">
        <f t="shared" si="14"/>
        <v>0</v>
      </c>
    </row>
    <row r="104" spans="1:12" x14ac:dyDescent="0.25">
      <c r="A104" s="6" t="s">
        <v>109</v>
      </c>
      <c r="B104" s="7"/>
      <c r="C104" s="68">
        <f t="shared" ref="C104:L104" si="15">C19+SUM(C36,C53,C70,C87)</f>
        <v>0</v>
      </c>
      <c r="D104" s="69">
        <f t="shared" si="15"/>
        <v>0</v>
      </c>
      <c r="E104" s="69">
        <f t="shared" si="15"/>
        <v>0</v>
      </c>
      <c r="F104" s="69">
        <f t="shared" si="15"/>
        <v>0</v>
      </c>
      <c r="G104" s="69">
        <f t="shared" si="15"/>
        <v>0</v>
      </c>
      <c r="H104" s="69">
        <f t="shared" si="15"/>
        <v>0</v>
      </c>
      <c r="I104" s="69">
        <f t="shared" si="15"/>
        <v>0</v>
      </c>
      <c r="J104" s="69">
        <f t="shared" si="15"/>
        <v>0</v>
      </c>
      <c r="K104" s="69">
        <f t="shared" si="15"/>
        <v>0</v>
      </c>
      <c r="L104" s="161">
        <f t="shared" si="15"/>
        <v>0</v>
      </c>
    </row>
    <row r="105" spans="1:12" x14ac:dyDescent="0.25">
      <c r="A105" s="6" t="s">
        <v>110</v>
      </c>
      <c r="B105" s="7"/>
      <c r="C105" s="68">
        <f t="shared" ref="C105:L105" si="16">C20+SUM(C37,C54,C71,C88)</f>
        <v>0</v>
      </c>
      <c r="D105" s="69">
        <f t="shared" si="16"/>
        <v>0</v>
      </c>
      <c r="E105" s="69">
        <f t="shared" si="16"/>
        <v>0</v>
      </c>
      <c r="F105" s="69">
        <f t="shared" si="16"/>
        <v>0</v>
      </c>
      <c r="G105" s="69">
        <f t="shared" si="16"/>
        <v>0</v>
      </c>
      <c r="H105" s="69">
        <f t="shared" si="16"/>
        <v>0</v>
      </c>
      <c r="I105" s="69">
        <f t="shared" si="16"/>
        <v>0</v>
      </c>
      <c r="J105" s="69">
        <f t="shared" si="16"/>
        <v>0</v>
      </c>
      <c r="K105" s="69">
        <f t="shared" si="16"/>
        <v>0</v>
      </c>
      <c r="L105" s="161">
        <f t="shared" si="16"/>
        <v>0</v>
      </c>
    </row>
    <row r="106" spans="1:12" ht="15.75" thickBot="1" x14ac:dyDescent="0.3">
      <c r="A106" s="37" t="s">
        <v>111</v>
      </c>
      <c r="B106" s="31"/>
      <c r="C106" s="70">
        <f t="shared" ref="C106:L106" si="17">C21+SUM(C38,C55,C72,C89)</f>
        <v>0</v>
      </c>
      <c r="D106" s="71">
        <f t="shared" si="17"/>
        <v>0</v>
      </c>
      <c r="E106" s="71">
        <f t="shared" si="17"/>
        <v>0</v>
      </c>
      <c r="F106" s="71">
        <f t="shared" si="17"/>
        <v>0</v>
      </c>
      <c r="G106" s="71">
        <f t="shared" si="17"/>
        <v>0</v>
      </c>
      <c r="H106" s="71">
        <f t="shared" si="17"/>
        <v>0</v>
      </c>
      <c r="I106" s="71">
        <f t="shared" si="17"/>
        <v>0</v>
      </c>
      <c r="J106" s="71">
        <f t="shared" si="17"/>
        <v>0</v>
      </c>
      <c r="K106" s="71">
        <f t="shared" si="17"/>
        <v>0</v>
      </c>
      <c r="L106" s="164">
        <f t="shared" si="17"/>
        <v>0</v>
      </c>
    </row>
    <row r="107" spans="1:12" ht="15.75" thickBot="1" x14ac:dyDescent="0.3">
      <c r="A107" s="9" t="s">
        <v>98</v>
      </c>
      <c r="B107" s="189" t="s">
        <v>176</v>
      </c>
      <c r="C107" s="64">
        <f>SUM(C94:C106)</f>
        <v>0</v>
      </c>
      <c r="D107" s="65">
        <f t="shared" ref="D107:L107" si="18">SUM(D94:D106)</f>
        <v>0</v>
      </c>
      <c r="E107" s="65">
        <f t="shared" si="18"/>
        <v>0</v>
      </c>
      <c r="F107" s="65">
        <f t="shared" si="18"/>
        <v>0</v>
      </c>
      <c r="G107" s="65">
        <f t="shared" si="18"/>
        <v>0</v>
      </c>
      <c r="H107" s="65">
        <f t="shared" si="18"/>
        <v>0</v>
      </c>
      <c r="I107" s="65">
        <f t="shared" si="18"/>
        <v>0</v>
      </c>
      <c r="J107" s="65">
        <f t="shared" si="18"/>
        <v>0</v>
      </c>
      <c r="K107" s="65">
        <f t="shared" si="18"/>
        <v>0</v>
      </c>
      <c r="L107" s="165">
        <f t="shared" si="18"/>
        <v>0</v>
      </c>
    </row>
  </sheetData>
  <sheetProtection algorithmName="SHA-512" hashValue="j/qrbaHLoIgvw6fY4xuuOuzM6BXeogjP3O8pez6xGcSaf4UWZOVAJV08+bbWz7ZypM1PuwqMPk+es1d4xCwFzw==" saltValue="mvef/IVDY6mwmB3cy/akhg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rowBreaks count="1" manualBreakCount="1">
    <brk id="4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6C39-311C-4528-91FE-7F9CEB4DAB68}">
  <sheetPr codeName="List17">
    <tabColor rgb="FF7030A0"/>
  </sheetPr>
  <dimension ref="A1:R223"/>
  <sheetViews>
    <sheetView showGridLines="0" zoomScaleNormal="100" workbookViewId="0">
      <pane xSplit="2" topLeftCell="E1" activePane="topRight" state="frozen"/>
      <selection pane="topRight" activeCell="M14" sqref="M14"/>
    </sheetView>
  </sheetViews>
  <sheetFormatPr defaultColWidth="0" defaultRowHeight="0" customHeight="1" zeroHeight="1" x14ac:dyDescent="0.25"/>
  <cols>
    <col min="1" max="1" width="60.7109375" customWidth="1"/>
    <col min="2" max="2" width="9.7109375" style="191" customWidth="1"/>
    <col min="3" max="13" width="13.85546875" customWidth="1"/>
    <col min="14" max="18" width="0" hidden="1" customWidth="1"/>
    <col min="19" max="16384" width="13.85546875" hidden="1"/>
  </cols>
  <sheetData>
    <row r="1" spans="1:13" ht="15" x14ac:dyDescent="0.25">
      <c r="A1" s="58" t="s">
        <v>112</v>
      </c>
      <c r="B1" s="171"/>
      <c r="C1" s="210" t="s">
        <v>60</v>
      </c>
      <c r="D1" s="211"/>
      <c r="E1" s="211"/>
      <c r="F1" s="211"/>
      <c r="G1" s="211"/>
      <c r="H1" s="211"/>
      <c r="I1" s="211"/>
      <c r="J1" s="211"/>
      <c r="K1" s="211"/>
      <c r="L1" s="211"/>
      <c r="M1" s="276"/>
    </row>
    <row r="2" spans="1:13" ht="15.75" thickBot="1" x14ac:dyDescent="0.3">
      <c r="A2" s="15" t="s">
        <v>250</v>
      </c>
      <c r="B2" s="169"/>
      <c r="C2" s="17">
        <v>2026</v>
      </c>
      <c r="D2" s="17">
        <v>2027</v>
      </c>
      <c r="E2" s="17">
        <v>2028</v>
      </c>
      <c r="F2" s="17">
        <v>2029</v>
      </c>
      <c r="G2" s="17">
        <v>2030</v>
      </c>
      <c r="H2" s="17">
        <v>2031</v>
      </c>
      <c r="I2" s="17">
        <v>2032</v>
      </c>
      <c r="J2" s="17">
        <v>2033</v>
      </c>
      <c r="K2" s="17">
        <v>2034</v>
      </c>
      <c r="L2" s="17">
        <v>2035</v>
      </c>
      <c r="M2" s="25">
        <v>2036</v>
      </c>
    </row>
    <row r="3" spans="1:13" ht="15.75" thickTop="1" x14ac:dyDescent="0.25">
      <c r="A3" s="32" t="s">
        <v>230</v>
      </c>
      <c r="B3" s="33"/>
      <c r="C3" s="235"/>
      <c r="D3" s="245"/>
      <c r="E3" s="246"/>
      <c r="F3" s="246"/>
      <c r="G3" s="246"/>
      <c r="H3" s="246"/>
      <c r="I3" s="246"/>
      <c r="J3" s="246"/>
      <c r="K3" s="246"/>
      <c r="L3" s="246"/>
      <c r="M3" s="247"/>
    </row>
    <row r="4" spans="1:13" ht="15" x14ac:dyDescent="0.25">
      <c r="A4" s="6" t="s">
        <v>231</v>
      </c>
      <c r="B4" s="7"/>
      <c r="C4" s="236"/>
      <c r="D4" s="248"/>
      <c r="E4" s="248"/>
      <c r="F4" s="248"/>
      <c r="G4" s="248"/>
      <c r="H4" s="248"/>
      <c r="I4" s="248"/>
      <c r="J4" s="248"/>
      <c r="K4" s="248"/>
      <c r="L4" s="248"/>
      <c r="M4" s="249"/>
    </row>
    <row r="5" spans="1:13" ht="15" x14ac:dyDescent="0.25">
      <c r="A5" s="6" t="s">
        <v>232</v>
      </c>
      <c r="B5" s="7"/>
      <c r="C5" s="236"/>
      <c r="D5" s="248"/>
      <c r="E5" s="248"/>
      <c r="F5" s="248"/>
      <c r="G5" s="248"/>
      <c r="H5" s="248"/>
      <c r="I5" s="248"/>
      <c r="J5" s="248"/>
      <c r="K5" s="248"/>
      <c r="L5" s="248"/>
      <c r="M5" s="249"/>
    </row>
    <row r="6" spans="1:13" ht="15" x14ac:dyDescent="0.25">
      <c r="A6" s="6" t="s">
        <v>233</v>
      </c>
      <c r="B6" s="7"/>
      <c r="C6" s="236"/>
      <c r="D6" s="248"/>
      <c r="E6" s="248"/>
      <c r="F6" s="248"/>
      <c r="G6" s="248"/>
      <c r="H6" s="248"/>
      <c r="I6" s="248"/>
      <c r="J6" s="248"/>
      <c r="K6" s="248"/>
      <c r="L6" s="248"/>
      <c r="M6" s="249"/>
    </row>
    <row r="7" spans="1:13" ht="15" x14ac:dyDescent="0.25">
      <c r="A7" s="6" t="s">
        <v>234</v>
      </c>
      <c r="B7" s="7"/>
      <c r="C7" s="236"/>
      <c r="D7" s="248"/>
      <c r="E7" s="248"/>
      <c r="F7" s="248"/>
      <c r="G7" s="248"/>
      <c r="H7" s="248"/>
      <c r="I7" s="248"/>
      <c r="J7" s="248"/>
      <c r="K7" s="248"/>
      <c r="L7" s="248"/>
      <c r="M7" s="249"/>
    </row>
    <row r="8" spans="1:13" ht="15" x14ac:dyDescent="0.25">
      <c r="A8" s="6" t="s">
        <v>235</v>
      </c>
      <c r="B8" s="7"/>
      <c r="C8" s="236"/>
      <c r="D8" s="248"/>
      <c r="E8" s="248"/>
      <c r="F8" s="248"/>
      <c r="G8" s="248"/>
      <c r="H8" s="248"/>
      <c r="I8" s="248"/>
      <c r="J8" s="248"/>
      <c r="K8" s="248"/>
      <c r="L8" s="248"/>
      <c r="M8" s="249"/>
    </row>
    <row r="9" spans="1:13" ht="15" x14ac:dyDescent="0.25">
      <c r="A9" s="6" t="s">
        <v>236</v>
      </c>
      <c r="B9" s="7"/>
      <c r="C9" s="236"/>
      <c r="D9" s="248"/>
      <c r="E9" s="248"/>
      <c r="F9" s="248"/>
      <c r="G9" s="248"/>
      <c r="H9" s="248"/>
      <c r="I9" s="248"/>
      <c r="J9" s="248"/>
      <c r="K9" s="248"/>
      <c r="L9" s="248"/>
      <c r="M9" s="249"/>
    </row>
    <row r="10" spans="1:13" ht="15" x14ac:dyDescent="0.25">
      <c r="A10" s="6" t="s">
        <v>237</v>
      </c>
      <c r="B10" s="7"/>
      <c r="C10" s="236"/>
      <c r="D10" s="248"/>
      <c r="E10" s="248"/>
      <c r="F10" s="248"/>
      <c r="G10" s="248"/>
      <c r="H10" s="248"/>
      <c r="I10" s="248"/>
      <c r="J10" s="248"/>
      <c r="K10" s="248"/>
      <c r="L10" s="248"/>
      <c r="M10" s="249"/>
    </row>
    <row r="11" spans="1:13" ht="15" x14ac:dyDescent="0.25">
      <c r="A11" s="6" t="s">
        <v>238</v>
      </c>
      <c r="B11" s="7"/>
      <c r="C11" s="236"/>
      <c r="D11" s="248"/>
      <c r="E11" s="248"/>
      <c r="F11" s="248"/>
      <c r="G11" s="248"/>
      <c r="H11" s="248"/>
      <c r="I11" s="248"/>
      <c r="J11" s="248"/>
      <c r="K11" s="248"/>
      <c r="L11" s="248"/>
      <c r="M11" s="249"/>
    </row>
    <row r="12" spans="1:13" ht="15" x14ac:dyDescent="0.25">
      <c r="A12" s="6" t="s">
        <v>239</v>
      </c>
      <c r="B12" s="7"/>
      <c r="C12" s="236"/>
      <c r="D12" s="248"/>
      <c r="E12" s="248"/>
      <c r="F12" s="248"/>
      <c r="G12" s="248"/>
      <c r="H12" s="248"/>
      <c r="I12" s="248"/>
      <c r="J12" s="248"/>
      <c r="K12" s="248"/>
      <c r="L12" s="248"/>
      <c r="M12" s="249"/>
    </row>
    <row r="13" spans="1:13" ht="15" x14ac:dyDescent="0.25">
      <c r="A13" s="6" t="s">
        <v>240</v>
      </c>
      <c r="B13" s="7"/>
      <c r="C13" s="236"/>
      <c r="D13" s="248"/>
      <c r="E13" s="248"/>
      <c r="F13" s="248"/>
      <c r="G13" s="248"/>
      <c r="H13" s="248"/>
      <c r="I13" s="248"/>
      <c r="J13" s="248"/>
      <c r="K13" s="248"/>
      <c r="L13" s="248"/>
      <c r="M13" s="249"/>
    </row>
    <row r="14" spans="1:13" ht="15.75" thickBot="1" x14ac:dyDescent="0.3">
      <c r="A14" s="37" t="s">
        <v>251</v>
      </c>
      <c r="B14" s="31"/>
      <c r="C14" s="252"/>
      <c r="D14" s="250"/>
      <c r="E14" s="250"/>
      <c r="F14" s="250"/>
      <c r="G14" s="250"/>
      <c r="H14" s="250"/>
      <c r="I14" s="250"/>
      <c r="J14" s="250"/>
      <c r="K14" s="250"/>
      <c r="L14" s="250"/>
      <c r="M14" s="251"/>
    </row>
    <row r="15" spans="1:13" ht="15.75" thickBot="1" x14ac:dyDescent="0.3">
      <c r="A15" s="63" t="s">
        <v>252</v>
      </c>
      <c r="B15" s="189" t="s">
        <v>267</v>
      </c>
      <c r="C15" s="224">
        <f t="shared" ref="C15:M15" si="0">SUM(C3:C14)</f>
        <v>0</v>
      </c>
      <c r="D15" s="225">
        <f t="shared" si="0"/>
        <v>0</v>
      </c>
      <c r="E15" s="225">
        <f t="shared" si="0"/>
        <v>0</v>
      </c>
      <c r="F15" s="225">
        <f t="shared" si="0"/>
        <v>0</v>
      </c>
      <c r="G15" s="225">
        <f t="shared" si="0"/>
        <v>0</v>
      </c>
      <c r="H15" s="225">
        <f t="shared" si="0"/>
        <v>0</v>
      </c>
      <c r="I15" s="225">
        <f t="shared" si="0"/>
        <v>0</v>
      </c>
      <c r="J15" s="225">
        <f t="shared" si="0"/>
        <v>0</v>
      </c>
      <c r="K15" s="225">
        <f t="shared" si="0"/>
        <v>0</v>
      </c>
      <c r="L15" s="225">
        <f t="shared" si="0"/>
        <v>0</v>
      </c>
      <c r="M15" s="226">
        <f t="shared" si="0"/>
        <v>0</v>
      </c>
    </row>
    <row r="16" spans="1:13" ht="15.75" thickBot="1" x14ac:dyDescent="0.3"/>
    <row r="17" spans="1:13" ht="15" x14ac:dyDescent="0.25">
      <c r="A17" s="58" t="s">
        <v>114</v>
      </c>
      <c r="B17" s="192"/>
      <c r="C17" s="19" t="s">
        <v>60</v>
      </c>
      <c r="D17" s="84"/>
      <c r="E17" s="84"/>
      <c r="F17" s="84"/>
      <c r="G17" s="84"/>
      <c r="H17" s="84"/>
      <c r="I17" s="84"/>
      <c r="J17" s="84"/>
      <c r="K17" s="84"/>
      <c r="L17" s="84"/>
      <c r="M17" s="276"/>
    </row>
    <row r="18" spans="1:13" ht="15.75" thickBot="1" x14ac:dyDescent="0.3">
      <c r="A18" s="137" t="s">
        <v>258</v>
      </c>
      <c r="B18" s="193"/>
      <c r="C18" s="17">
        <v>2026</v>
      </c>
      <c r="D18" s="17">
        <v>2027</v>
      </c>
      <c r="E18" s="17">
        <v>2028</v>
      </c>
      <c r="F18" s="17">
        <v>2029</v>
      </c>
      <c r="G18" s="17">
        <v>2030</v>
      </c>
      <c r="H18" s="17">
        <v>2031</v>
      </c>
      <c r="I18" s="17">
        <v>2032</v>
      </c>
      <c r="J18" s="17">
        <v>2033</v>
      </c>
      <c r="K18" s="17">
        <v>2034</v>
      </c>
      <c r="L18" s="17">
        <v>2035</v>
      </c>
      <c r="M18" s="25">
        <v>2036</v>
      </c>
    </row>
    <row r="19" spans="1:13" ht="15.75" thickTop="1" x14ac:dyDescent="0.25">
      <c r="A19" s="4" t="s">
        <v>253</v>
      </c>
      <c r="B19" s="190" t="s">
        <v>177</v>
      </c>
      <c r="C19" s="237">
        <f>Cena!C94*1000</f>
        <v>0</v>
      </c>
      <c r="D19" s="237">
        <f>SUM(Cena!C95:C106,Cena!D94)*1000</f>
        <v>0</v>
      </c>
      <c r="E19" s="237">
        <f>SUM(Cena!D95:D106,Cena!E94)*1000</f>
        <v>0</v>
      </c>
      <c r="F19" s="237">
        <f>SUM(Cena!E95:E106,Cena!F94)*1000</f>
        <v>0</v>
      </c>
      <c r="G19" s="237">
        <f>SUM(Cena!F95:F106,Cena!G94)*1000</f>
        <v>0</v>
      </c>
      <c r="H19" s="237">
        <f>SUM(Cena!G95:G106,Cena!H94)*1000</f>
        <v>0</v>
      </c>
      <c r="I19" s="237">
        <f>SUM(Cena!H95:H106,Cena!I94)*1000</f>
        <v>0</v>
      </c>
      <c r="J19" s="237">
        <f>SUM(Cena!I95:I106,Cena!J94)*1000</f>
        <v>0</v>
      </c>
      <c r="K19" s="237">
        <f>SUM(Cena!J95:J106,Cena!K94)*1000</f>
        <v>0</v>
      </c>
      <c r="L19" s="237">
        <f>SUM(Cena!K95:K106,Cena!L94)*1000</f>
        <v>0</v>
      </c>
      <c r="M19" s="238">
        <f>SUM(Cena!L95:L106)*1000</f>
        <v>0</v>
      </c>
    </row>
    <row r="20" spans="1:13" ht="15" x14ac:dyDescent="0.25">
      <c r="A20" s="62" t="s">
        <v>252</v>
      </c>
      <c r="B20" s="195" t="s">
        <v>178</v>
      </c>
      <c r="C20" s="239">
        <f>C15</f>
        <v>0</v>
      </c>
      <c r="D20" s="239">
        <f t="shared" ref="D20:M20" si="1">D15</f>
        <v>0</v>
      </c>
      <c r="E20" s="239">
        <f t="shared" si="1"/>
        <v>0</v>
      </c>
      <c r="F20" s="239">
        <f t="shared" si="1"/>
        <v>0</v>
      </c>
      <c r="G20" s="239">
        <f t="shared" si="1"/>
        <v>0</v>
      </c>
      <c r="H20" s="239">
        <f t="shared" si="1"/>
        <v>0</v>
      </c>
      <c r="I20" s="239">
        <f t="shared" si="1"/>
        <v>0</v>
      </c>
      <c r="J20" s="239">
        <f t="shared" si="1"/>
        <v>0</v>
      </c>
      <c r="K20" s="239">
        <f t="shared" si="1"/>
        <v>0</v>
      </c>
      <c r="L20" s="239">
        <f t="shared" si="1"/>
        <v>0</v>
      </c>
      <c r="M20" s="240">
        <f t="shared" si="1"/>
        <v>0</v>
      </c>
    </row>
    <row r="21" spans="1:13" ht="15.75" thickBot="1" x14ac:dyDescent="0.3">
      <c r="A21" s="9" t="s">
        <v>254</v>
      </c>
      <c r="B21" s="196" t="s">
        <v>179</v>
      </c>
      <c r="C21" s="167">
        <f>C19-C20</f>
        <v>0</v>
      </c>
      <c r="D21" s="167">
        <f t="shared" ref="D21:M21" si="2">D19-D20</f>
        <v>0</v>
      </c>
      <c r="E21" s="167">
        <f t="shared" si="2"/>
        <v>0</v>
      </c>
      <c r="F21" s="167">
        <f t="shared" si="2"/>
        <v>0</v>
      </c>
      <c r="G21" s="167">
        <f t="shared" si="2"/>
        <v>0</v>
      </c>
      <c r="H21" s="167">
        <f t="shared" si="2"/>
        <v>0</v>
      </c>
      <c r="I21" s="167">
        <f t="shared" si="2"/>
        <v>0</v>
      </c>
      <c r="J21" s="167">
        <f t="shared" si="2"/>
        <v>0</v>
      </c>
      <c r="K21" s="167">
        <f t="shared" si="2"/>
        <v>0</v>
      </c>
      <c r="L21" s="167">
        <f t="shared" si="2"/>
        <v>0</v>
      </c>
      <c r="M21" s="168">
        <f t="shared" si="2"/>
        <v>0</v>
      </c>
    </row>
    <row r="22" spans="1:13" ht="15" x14ac:dyDescent="0.25">
      <c r="A22" s="32" t="s">
        <v>249</v>
      </c>
      <c r="B22" s="195" t="s">
        <v>256</v>
      </c>
      <c r="C22" s="243">
        <f>Záloha!B25</f>
        <v>0</v>
      </c>
      <c r="D22" s="243">
        <f>SUM(Záloha!B26:B37,Záloha!C25)</f>
        <v>0</v>
      </c>
      <c r="E22" s="243">
        <f>SUM(Záloha!C26:C37,Záloha!D25)</f>
        <v>0</v>
      </c>
      <c r="F22" s="243">
        <f>SUM(Záloha!D26:D37,Záloha!E25)</f>
        <v>0</v>
      </c>
      <c r="G22" s="243">
        <f>SUM(Záloha!E26:E37,Záloha!F25)</f>
        <v>0</v>
      </c>
      <c r="H22" s="243">
        <f>SUM(Záloha!F26:F37,Záloha!G25)</f>
        <v>0</v>
      </c>
      <c r="I22" s="243">
        <f>SUM(Záloha!G26:G37,Záloha!H25)</f>
        <v>0</v>
      </c>
      <c r="J22" s="243">
        <f>SUM(Záloha!H26:H37,Záloha!I25)</f>
        <v>0</v>
      </c>
      <c r="K22" s="243">
        <f>SUM(Záloha!I26:I37,Záloha!J25)</f>
        <v>0</v>
      </c>
      <c r="L22" s="243">
        <f>SUM(Záloha!J26:J37,Záloha!K25)</f>
        <v>0</v>
      </c>
      <c r="M22" s="244">
        <f>SUM(Záloha!K26:K37)</f>
        <v>0</v>
      </c>
    </row>
    <row r="23" spans="1:13" ht="15.75" thickBot="1" x14ac:dyDescent="0.3">
      <c r="A23" s="9" t="s">
        <v>255</v>
      </c>
      <c r="B23" s="196" t="s">
        <v>257</v>
      </c>
      <c r="C23" s="167">
        <f>C21-C22</f>
        <v>0</v>
      </c>
      <c r="D23" s="167">
        <f t="shared" ref="D23:M23" si="3">D21-D22</f>
        <v>0</v>
      </c>
      <c r="E23" s="167">
        <f t="shared" si="3"/>
        <v>0</v>
      </c>
      <c r="F23" s="167">
        <f t="shared" si="3"/>
        <v>0</v>
      </c>
      <c r="G23" s="167">
        <f t="shared" si="3"/>
        <v>0</v>
      </c>
      <c r="H23" s="167">
        <f t="shared" si="3"/>
        <v>0</v>
      </c>
      <c r="I23" s="167">
        <f t="shared" si="3"/>
        <v>0</v>
      </c>
      <c r="J23" s="167">
        <f t="shared" si="3"/>
        <v>0</v>
      </c>
      <c r="K23" s="167">
        <f t="shared" si="3"/>
        <v>0</v>
      </c>
      <c r="L23" s="167">
        <f t="shared" si="3"/>
        <v>0</v>
      </c>
      <c r="M23" s="168">
        <f t="shared" si="3"/>
        <v>0</v>
      </c>
    </row>
    <row r="24" spans="1:13" ht="15" x14ac:dyDescent="0.25">
      <c r="A24" s="40" t="s">
        <v>140</v>
      </c>
      <c r="B24" s="194" t="s">
        <v>180</v>
      </c>
      <c r="C24" s="241">
        <f>Skutečnost!C88</f>
        <v>0</v>
      </c>
      <c r="D24" s="241">
        <f>SUM(Skutečnost!C89:C100,Skutečnost!D88)</f>
        <v>0</v>
      </c>
      <c r="E24" s="241">
        <f>SUM(Skutečnost!D89:D100,Skutečnost!E88)</f>
        <v>0</v>
      </c>
      <c r="F24" s="241">
        <f>SUM(Skutečnost!E89:E100,Skutečnost!F88)</f>
        <v>0</v>
      </c>
      <c r="G24" s="241">
        <f>SUM(Skutečnost!F89:F100,Skutečnost!G88)</f>
        <v>0</v>
      </c>
      <c r="H24" s="241">
        <f>SUM(Skutečnost!G89:G100,Skutečnost!H88)</f>
        <v>0</v>
      </c>
      <c r="I24" s="241">
        <f>SUM(Skutečnost!H89:H100,Skutečnost!I88)</f>
        <v>0</v>
      </c>
      <c r="J24" s="241">
        <f>SUM(Skutečnost!I89:I100,Skutečnost!J88)</f>
        <v>0</v>
      </c>
      <c r="K24" s="241">
        <f>SUM(Skutečnost!J89:J100,Skutečnost!K88)</f>
        <v>0</v>
      </c>
      <c r="L24" s="241">
        <f>SUM(Skutečnost!K89:K100,Skutečnost!L88)</f>
        <v>0</v>
      </c>
      <c r="M24" s="242">
        <f>SUM(Skutečnost!L89:L100)</f>
        <v>0</v>
      </c>
    </row>
    <row r="25" spans="1:13" ht="15.75" thickBot="1" x14ac:dyDescent="0.3">
      <c r="A25" s="9" t="s">
        <v>115</v>
      </c>
      <c r="B25" s="196" t="s">
        <v>181</v>
      </c>
      <c r="C25" s="167">
        <f>IFERROR(C21/C24,0)</f>
        <v>0</v>
      </c>
      <c r="D25" s="167">
        <f t="shared" ref="D25:M25" si="4">IFERROR(D21/D24,0)</f>
        <v>0</v>
      </c>
      <c r="E25" s="167">
        <f t="shared" si="4"/>
        <v>0</v>
      </c>
      <c r="F25" s="167">
        <f t="shared" si="4"/>
        <v>0</v>
      </c>
      <c r="G25" s="167">
        <f t="shared" si="4"/>
        <v>0</v>
      </c>
      <c r="H25" s="167">
        <f t="shared" si="4"/>
        <v>0</v>
      </c>
      <c r="I25" s="167">
        <f t="shared" si="4"/>
        <v>0</v>
      </c>
      <c r="J25" s="167">
        <f t="shared" si="4"/>
        <v>0</v>
      </c>
      <c r="K25" s="167">
        <f t="shared" si="4"/>
        <v>0</v>
      </c>
      <c r="L25" s="167">
        <f t="shared" si="4"/>
        <v>0</v>
      </c>
      <c r="M25" s="168">
        <f t="shared" si="4"/>
        <v>0</v>
      </c>
    </row>
    <row r="26" spans="1:13" ht="15.75" thickBot="1" x14ac:dyDescent="0.3"/>
    <row r="27" spans="1:13" ht="15" x14ac:dyDescent="0.25">
      <c r="A27" s="58" t="s">
        <v>114</v>
      </c>
      <c r="B27" s="192"/>
      <c r="C27" s="210" t="s">
        <v>50</v>
      </c>
      <c r="D27" s="211"/>
      <c r="E27" s="211"/>
      <c r="F27" s="211"/>
      <c r="G27" s="211"/>
      <c r="H27" s="211"/>
      <c r="I27" s="211"/>
      <c r="J27" s="211"/>
      <c r="K27" s="211"/>
      <c r="L27" s="211"/>
      <c r="M27" s="276"/>
    </row>
    <row r="28" spans="1:13" ht="15.75" thickBot="1" x14ac:dyDescent="0.3">
      <c r="A28" s="137" t="s">
        <v>259</v>
      </c>
      <c r="B28" s="193"/>
      <c r="C28" s="17"/>
      <c r="D28" s="17" t="s">
        <v>53</v>
      </c>
      <c r="E28" s="17" t="s">
        <v>185</v>
      </c>
      <c r="F28" s="17" t="s">
        <v>186</v>
      </c>
      <c r="G28" s="17" t="s">
        <v>187</v>
      </c>
      <c r="H28" s="17" t="s">
        <v>188</v>
      </c>
      <c r="I28" s="17" t="s">
        <v>189</v>
      </c>
      <c r="J28" s="17" t="s">
        <v>190</v>
      </c>
      <c r="K28" s="17" t="s">
        <v>191</v>
      </c>
      <c r="L28" s="17" t="s">
        <v>192</v>
      </c>
      <c r="M28" s="25" t="s">
        <v>193</v>
      </c>
    </row>
    <row r="29" spans="1:13" ht="15.75" thickTop="1" x14ac:dyDescent="0.25">
      <c r="A29" s="4" t="s">
        <v>253</v>
      </c>
      <c r="B29" s="190" t="s">
        <v>260</v>
      </c>
      <c r="C29" s="237"/>
      <c r="D29" s="237">
        <f>Cena!C107*1000</f>
        <v>0</v>
      </c>
      <c r="E29" s="237">
        <f>Cena!D107*1000</f>
        <v>0</v>
      </c>
      <c r="F29" s="237">
        <f>Cena!E107*1000</f>
        <v>0</v>
      </c>
      <c r="G29" s="237">
        <f>Cena!F107*1000</f>
        <v>0</v>
      </c>
      <c r="H29" s="237">
        <f>Cena!G107*1000</f>
        <v>0</v>
      </c>
      <c r="I29" s="237">
        <f>Cena!H107*1000</f>
        <v>0</v>
      </c>
      <c r="J29" s="237">
        <f>Cena!I107*1000</f>
        <v>0</v>
      </c>
      <c r="K29" s="237">
        <f>Cena!J107*1000</f>
        <v>0</v>
      </c>
      <c r="L29" s="237">
        <f>Cena!K107*1000</f>
        <v>0</v>
      </c>
      <c r="M29" s="238">
        <f>Cena!L107*1000</f>
        <v>0</v>
      </c>
    </row>
    <row r="30" spans="1:13" ht="15" x14ac:dyDescent="0.25">
      <c r="A30" s="62" t="s">
        <v>252</v>
      </c>
      <c r="B30" s="195" t="s">
        <v>261</v>
      </c>
      <c r="C30" s="239"/>
      <c r="D30" s="239">
        <f>C15+D15</f>
        <v>0</v>
      </c>
      <c r="E30" s="239">
        <f t="shared" ref="E30:M30" si="5">E15</f>
        <v>0</v>
      </c>
      <c r="F30" s="239">
        <f t="shared" si="5"/>
        <v>0</v>
      </c>
      <c r="G30" s="239">
        <f t="shared" si="5"/>
        <v>0</v>
      </c>
      <c r="H30" s="239">
        <f t="shared" si="5"/>
        <v>0</v>
      </c>
      <c r="I30" s="239">
        <f t="shared" si="5"/>
        <v>0</v>
      </c>
      <c r="J30" s="239">
        <f t="shared" si="5"/>
        <v>0</v>
      </c>
      <c r="K30" s="239">
        <f t="shared" si="5"/>
        <v>0</v>
      </c>
      <c r="L30" s="239">
        <f t="shared" si="5"/>
        <v>0</v>
      </c>
      <c r="M30" s="240">
        <f t="shared" si="5"/>
        <v>0</v>
      </c>
    </row>
    <row r="31" spans="1:13" ht="15.75" thickBot="1" x14ac:dyDescent="0.3">
      <c r="A31" s="9" t="s">
        <v>254</v>
      </c>
      <c r="B31" s="196" t="s">
        <v>262</v>
      </c>
      <c r="C31" s="167"/>
      <c r="D31" s="167">
        <f t="shared" ref="D31:M31" si="6">D29-D30</f>
        <v>0</v>
      </c>
      <c r="E31" s="167">
        <f t="shared" si="6"/>
        <v>0</v>
      </c>
      <c r="F31" s="167">
        <f t="shared" si="6"/>
        <v>0</v>
      </c>
      <c r="G31" s="167">
        <f t="shared" si="6"/>
        <v>0</v>
      </c>
      <c r="H31" s="167">
        <f t="shared" si="6"/>
        <v>0</v>
      </c>
      <c r="I31" s="167">
        <f t="shared" si="6"/>
        <v>0</v>
      </c>
      <c r="J31" s="167">
        <f t="shared" si="6"/>
        <v>0</v>
      </c>
      <c r="K31" s="167">
        <f t="shared" si="6"/>
        <v>0</v>
      </c>
      <c r="L31" s="167">
        <f t="shared" si="6"/>
        <v>0</v>
      </c>
      <c r="M31" s="168">
        <f t="shared" si="6"/>
        <v>0</v>
      </c>
    </row>
    <row r="32" spans="1:13" ht="15" x14ac:dyDescent="0.25">
      <c r="A32" s="32" t="s">
        <v>249</v>
      </c>
      <c r="B32" s="195" t="s">
        <v>263</v>
      </c>
      <c r="C32" s="243"/>
      <c r="D32" s="243">
        <f>Záloha!B38</f>
        <v>0</v>
      </c>
      <c r="E32" s="243">
        <f>Záloha!C38</f>
        <v>0</v>
      </c>
      <c r="F32" s="243">
        <f>Záloha!D38</f>
        <v>0</v>
      </c>
      <c r="G32" s="243">
        <f>Záloha!E38</f>
        <v>0</v>
      </c>
      <c r="H32" s="243">
        <f>Záloha!F38</f>
        <v>0</v>
      </c>
      <c r="I32" s="243">
        <f>Záloha!G38</f>
        <v>0</v>
      </c>
      <c r="J32" s="243">
        <f>Záloha!H38</f>
        <v>0</v>
      </c>
      <c r="K32" s="243">
        <f>Záloha!I38</f>
        <v>0</v>
      </c>
      <c r="L32" s="243">
        <f>Záloha!J38</f>
        <v>0</v>
      </c>
      <c r="M32" s="244">
        <f>Záloha!K38</f>
        <v>0</v>
      </c>
    </row>
    <row r="33" spans="1:13" ht="15.75" thickBot="1" x14ac:dyDescent="0.3">
      <c r="A33" s="9" t="s">
        <v>255</v>
      </c>
      <c r="B33" s="196" t="s">
        <v>264</v>
      </c>
      <c r="C33" s="167"/>
      <c r="D33" s="167">
        <f t="shared" ref="D33" si="7">D31-D32</f>
        <v>0</v>
      </c>
      <c r="E33" s="167">
        <f t="shared" ref="E33" si="8">E31-E32</f>
        <v>0</v>
      </c>
      <c r="F33" s="167">
        <f t="shared" ref="F33" si="9">F31-F32</f>
        <v>0</v>
      </c>
      <c r="G33" s="167">
        <f t="shared" ref="G33" si="10">G31-G32</f>
        <v>0</v>
      </c>
      <c r="H33" s="167">
        <f t="shared" ref="H33" si="11">H31-H32</f>
        <v>0</v>
      </c>
      <c r="I33" s="167">
        <f t="shared" ref="I33" si="12">I31-I32</f>
        <v>0</v>
      </c>
      <c r="J33" s="167">
        <f t="shared" ref="J33" si="13">J31-J32</f>
        <v>0</v>
      </c>
      <c r="K33" s="167">
        <f t="shared" ref="K33" si="14">K31-K32</f>
        <v>0</v>
      </c>
      <c r="L33" s="167">
        <f t="shared" ref="L33" si="15">L31-L32</f>
        <v>0</v>
      </c>
      <c r="M33" s="168">
        <f t="shared" ref="M33" si="16">M31-M32</f>
        <v>0</v>
      </c>
    </row>
    <row r="34" spans="1:13" ht="15" x14ac:dyDescent="0.25">
      <c r="A34" s="40" t="s">
        <v>140</v>
      </c>
      <c r="B34" s="194" t="s">
        <v>265</v>
      </c>
      <c r="C34" s="241"/>
      <c r="D34" s="241">
        <f>Skutečnost!C101</f>
        <v>0</v>
      </c>
      <c r="E34" s="241">
        <f>Skutečnost!D101</f>
        <v>0</v>
      </c>
      <c r="F34" s="241">
        <f>Skutečnost!E101</f>
        <v>0</v>
      </c>
      <c r="G34" s="241">
        <f>Skutečnost!F101</f>
        <v>0</v>
      </c>
      <c r="H34" s="241">
        <f>Skutečnost!G101</f>
        <v>0</v>
      </c>
      <c r="I34" s="241">
        <f>Skutečnost!H101</f>
        <v>0</v>
      </c>
      <c r="J34" s="241">
        <f>Skutečnost!I101</f>
        <v>0</v>
      </c>
      <c r="K34" s="241">
        <f>Skutečnost!J101</f>
        <v>0</v>
      </c>
      <c r="L34" s="241">
        <f>Skutečnost!K101</f>
        <v>0</v>
      </c>
      <c r="M34" s="242">
        <f>Skutečnost!L101</f>
        <v>0</v>
      </c>
    </row>
    <row r="35" spans="1:13" ht="15.75" thickBot="1" x14ac:dyDescent="0.3">
      <c r="A35" s="9" t="s">
        <v>115</v>
      </c>
      <c r="B35" s="196" t="s">
        <v>266</v>
      </c>
      <c r="C35" s="167"/>
      <c r="D35" s="167">
        <f t="shared" ref="D35:M35" si="17">IFERROR(D31/D34,0)</f>
        <v>0</v>
      </c>
      <c r="E35" s="167">
        <f t="shared" si="17"/>
        <v>0</v>
      </c>
      <c r="F35" s="167">
        <f t="shared" si="17"/>
        <v>0</v>
      </c>
      <c r="G35" s="167">
        <f t="shared" si="17"/>
        <v>0</v>
      </c>
      <c r="H35" s="167">
        <f t="shared" si="17"/>
        <v>0</v>
      </c>
      <c r="I35" s="167">
        <f t="shared" si="17"/>
        <v>0</v>
      </c>
      <c r="J35" s="167">
        <f t="shared" si="17"/>
        <v>0</v>
      </c>
      <c r="K35" s="167">
        <f t="shared" si="17"/>
        <v>0</v>
      </c>
      <c r="L35" s="167">
        <f t="shared" si="17"/>
        <v>0</v>
      </c>
      <c r="M35" s="168">
        <f t="shared" si="17"/>
        <v>0</v>
      </c>
    </row>
    <row r="36" spans="1:13" ht="15" hidden="1" x14ac:dyDescent="0.25"/>
    <row r="37" spans="1:13" ht="15" hidden="1" x14ac:dyDescent="0.25"/>
    <row r="38" spans="1:13" ht="15" hidden="1" x14ac:dyDescent="0.25"/>
    <row r="39" spans="1:13" ht="15" hidden="1" x14ac:dyDescent="0.25"/>
    <row r="40" spans="1:13" ht="15" hidden="1" x14ac:dyDescent="0.25"/>
    <row r="41" spans="1:13" ht="15" hidden="1" x14ac:dyDescent="0.25"/>
    <row r="42" spans="1:13" ht="15" hidden="1" x14ac:dyDescent="0.25"/>
    <row r="43" spans="1:13" ht="15" hidden="1" x14ac:dyDescent="0.25"/>
    <row r="44" spans="1:13" ht="15" hidden="1" x14ac:dyDescent="0.25"/>
    <row r="45" spans="1:13" ht="15" hidden="1" x14ac:dyDescent="0.25"/>
    <row r="46" spans="1:13" ht="15" hidden="1" x14ac:dyDescent="0.25"/>
    <row r="47" spans="1:13" ht="15" hidden="1" x14ac:dyDescent="0.25"/>
    <row r="48" spans="1:13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</sheetData>
  <sheetProtection algorithmName="SHA-512" hashValue="yiNP7PLyA8al+yKWTMes+1z8db+kXzmb93gs+xMSe9is1cChAOs4xudk/yMXDOT8KRMClscrQU5uzMn9HNPwGw==" saltValue="nbHsO9iNAGPJIs4gDxVDx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D15:M15" formulaRange="1"/>
    <ignoredError sqref="C22: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Legenda</vt:lpstr>
      <vt:lpstr>Provoz výchozí</vt:lpstr>
      <vt:lpstr>Model výchozí (MV)</vt:lpstr>
      <vt:lpstr>MV Zaokrouhlený</vt:lpstr>
      <vt:lpstr>Index</vt:lpstr>
      <vt:lpstr>Doplněk</vt:lpstr>
      <vt:lpstr>Model aktualizovaný (MA)</vt:lpstr>
      <vt:lpstr>MA Výkon</vt:lpstr>
      <vt:lpstr>MA Vozidlo</vt:lpstr>
      <vt:lpstr>MA Fixní</vt:lpstr>
      <vt:lpstr>Objednávka</vt:lpstr>
      <vt:lpstr>Model objednávkový (MO)</vt:lpstr>
      <vt:lpstr>MO Výkon</vt:lpstr>
      <vt:lpstr>MO Vozidlo</vt:lpstr>
      <vt:lpstr>Záloha</vt:lpstr>
      <vt:lpstr>Skutečnost</vt:lpstr>
      <vt:lpstr>Cena</vt:lpstr>
      <vt:lpstr>Kompenzace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Sestak, Daniel</dc:creator>
  <cp:lastModifiedBy>Daniel Sestak</cp:lastModifiedBy>
  <cp:lastPrinted>2022-10-12T08:37:45Z</cp:lastPrinted>
  <dcterms:created xsi:type="dcterms:W3CDTF">2018-01-16T21:33:37Z</dcterms:created>
  <dcterms:modified xsi:type="dcterms:W3CDTF">2025-02-14T15:11:46Z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2024-06-07T06:43:47Z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58a94ce8-be2e-462f-9ef5-008c0836e925</vt:lpwstr>
  </property>
  <property fmtid="{D5CDD505-2E9C-101B-9397-08002B2CF9AE}" pid="8" name="MSIP_Label_f49efa9f-42fe-4312-9503-c89a219c0830_ContentBits">
    <vt:lpwstr>2</vt:lpwstr>
  </property>
</Properties>
</file>