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han\Desktop\Projekty\My Projects\FVE Sušice\elektroinstalace_2024\rozpočet\"/>
    </mc:Choice>
  </mc:AlternateContent>
  <xr:revisionPtr revIDLastSave="0" documentId="8_{BC47DB0C-9F51-4FC9-B2A0-0807EE69C869}" xr6:coauthVersionLast="47" xr6:coauthVersionMax="47" xr10:uidLastSave="{00000000-0000-0000-0000-000000000000}"/>
  <bookViews>
    <workbookView xWindow="-120" yWindow="-120" windowWidth="38640" windowHeight="21120" xr2:uid="{03B11559-28C4-44A8-9D6C-9BC4FB0E5104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39" i="1"/>
  <c r="F39" i="1"/>
  <c r="G57" i="12"/>
  <c r="AC57" i="12"/>
  <c r="AD57" i="12"/>
  <c r="F9" i="12"/>
  <c r="G9" i="12"/>
  <c r="I9" i="12"/>
  <c r="I8" i="12" s="1"/>
  <c r="K9" i="12"/>
  <c r="K8" i="12" s="1"/>
  <c r="M9" i="12"/>
  <c r="O9" i="12"/>
  <c r="O8" i="12" s="1"/>
  <c r="Q9" i="12"/>
  <c r="Q8" i="12" s="1"/>
  <c r="U9" i="12"/>
  <c r="U8" i="12" s="1"/>
  <c r="F10" i="12"/>
  <c r="G10" i="12"/>
  <c r="I10" i="12"/>
  <c r="K10" i="12"/>
  <c r="M10" i="12"/>
  <c r="O10" i="12"/>
  <c r="Q10" i="12"/>
  <c r="U10" i="12"/>
  <c r="F11" i="12"/>
  <c r="G11" i="12"/>
  <c r="I11" i="12"/>
  <c r="K11" i="12"/>
  <c r="M11" i="12"/>
  <c r="O11" i="12"/>
  <c r="Q11" i="12"/>
  <c r="U11" i="12"/>
  <c r="F12" i="12"/>
  <c r="G12" i="12"/>
  <c r="I12" i="12"/>
  <c r="K12" i="12"/>
  <c r="M12" i="12"/>
  <c r="O12" i="12"/>
  <c r="Q12" i="12"/>
  <c r="U12" i="12"/>
  <c r="F13" i="12"/>
  <c r="G13" i="12" s="1"/>
  <c r="M13" i="12" s="1"/>
  <c r="I13" i="12"/>
  <c r="K13" i="12"/>
  <c r="O13" i="12"/>
  <c r="Q13" i="12"/>
  <c r="U13" i="12"/>
  <c r="F15" i="12"/>
  <c r="G15" i="12"/>
  <c r="G14" i="12" s="1"/>
  <c r="I15" i="12"/>
  <c r="I14" i="12" s="1"/>
  <c r="K15" i="12"/>
  <c r="K14" i="12" s="1"/>
  <c r="M15" i="12"/>
  <c r="O15" i="12"/>
  <c r="O14" i="12" s="1"/>
  <c r="Q15" i="12"/>
  <c r="U15" i="12"/>
  <c r="F16" i="12"/>
  <c r="G16" i="12"/>
  <c r="I16" i="12"/>
  <c r="K16" i="12"/>
  <c r="M16" i="12"/>
  <c r="O16" i="12"/>
  <c r="Q16" i="12"/>
  <c r="U16" i="12"/>
  <c r="F17" i="12"/>
  <c r="G17" i="12"/>
  <c r="I17" i="12"/>
  <c r="K17" i="12"/>
  <c r="M17" i="12"/>
  <c r="O17" i="12"/>
  <c r="Q17" i="12"/>
  <c r="Q14" i="12" s="1"/>
  <c r="U17" i="12"/>
  <c r="U14" i="12" s="1"/>
  <c r="F18" i="12"/>
  <c r="G18" i="12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/>
  <c r="I20" i="12"/>
  <c r="K20" i="12"/>
  <c r="M20" i="12"/>
  <c r="O20" i="12"/>
  <c r="Q20" i="12"/>
  <c r="U20" i="12"/>
  <c r="F21" i="12"/>
  <c r="G21" i="12"/>
  <c r="I21" i="12"/>
  <c r="K21" i="12"/>
  <c r="M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/>
  <c r="M23" i="12" s="1"/>
  <c r="I23" i="12"/>
  <c r="K23" i="12"/>
  <c r="O23" i="12"/>
  <c r="Q23" i="12"/>
  <c r="U23" i="12"/>
  <c r="U24" i="12"/>
  <c r="F25" i="12"/>
  <c r="G25" i="12"/>
  <c r="G24" i="12" s="1"/>
  <c r="I25" i="12"/>
  <c r="I24" i="12" s="1"/>
  <c r="K25" i="12"/>
  <c r="K24" i="12" s="1"/>
  <c r="M25" i="12"/>
  <c r="M24" i="12" s="1"/>
  <c r="O25" i="12"/>
  <c r="O24" i="12" s="1"/>
  <c r="Q25" i="12"/>
  <c r="Q24" i="12" s="1"/>
  <c r="U25" i="12"/>
  <c r="F26" i="12"/>
  <c r="G26" i="12"/>
  <c r="I26" i="12"/>
  <c r="K26" i="12"/>
  <c r="M26" i="12"/>
  <c r="O26" i="12"/>
  <c r="Q26" i="12"/>
  <c r="U26" i="12"/>
  <c r="F28" i="12"/>
  <c r="G28" i="12"/>
  <c r="M28" i="12" s="1"/>
  <c r="M27" i="12" s="1"/>
  <c r="I28" i="12"/>
  <c r="I27" i="12" s="1"/>
  <c r="K28" i="12"/>
  <c r="K27" i="12" s="1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/>
  <c r="I30" i="12"/>
  <c r="K30" i="12"/>
  <c r="M30" i="12"/>
  <c r="O30" i="12"/>
  <c r="O27" i="12" s="1"/>
  <c r="Q30" i="12"/>
  <c r="Q27" i="12" s="1"/>
  <c r="U30" i="12"/>
  <c r="U27" i="12" s="1"/>
  <c r="F32" i="12"/>
  <c r="G32" i="12"/>
  <c r="I32" i="12"/>
  <c r="I31" i="12" s="1"/>
  <c r="K32" i="12"/>
  <c r="K31" i="12" s="1"/>
  <c r="M32" i="12"/>
  <c r="O32" i="12"/>
  <c r="O31" i="12" s="1"/>
  <c r="Q32" i="12"/>
  <c r="Q31" i="12" s="1"/>
  <c r="U32" i="12"/>
  <c r="U31" i="12" s="1"/>
  <c r="F33" i="12"/>
  <c r="G33" i="12"/>
  <c r="I33" i="12"/>
  <c r="K33" i="12"/>
  <c r="M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/>
  <c r="I38" i="12"/>
  <c r="K38" i="12"/>
  <c r="M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44" i="12"/>
  <c r="G44" i="12"/>
  <c r="I44" i="12"/>
  <c r="K44" i="12"/>
  <c r="M44" i="12"/>
  <c r="O44" i="12"/>
  <c r="Q44" i="12"/>
  <c r="Q43" i="12" s="1"/>
  <c r="U44" i="12"/>
  <c r="U43" i="12" s="1"/>
  <c r="F45" i="12"/>
  <c r="G45" i="12"/>
  <c r="I45" i="12"/>
  <c r="K45" i="12"/>
  <c r="M45" i="12"/>
  <c r="O45" i="12"/>
  <c r="Q45" i="12"/>
  <c r="U45" i="12"/>
  <c r="F46" i="12"/>
  <c r="G46" i="12"/>
  <c r="M46" i="12" s="1"/>
  <c r="M43" i="12" s="1"/>
  <c r="I46" i="12"/>
  <c r="K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/>
  <c r="I48" i="12"/>
  <c r="I43" i="12" s="1"/>
  <c r="K48" i="12"/>
  <c r="K43" i="12" s="1"/>
  <c r="M48" i="12"/>
  <c r="O48" i="12"/>
  <c r="O43" i="12" s="1"/>
  <c r="Q48" i="12"/>
  <c r="U48" i="12"/>
  <c r="F49" i="12"/>
  <c r="G49" i="12"/>
  <c r="I49" i="12"/>
  <c r="K49" i="12"/>
  <c r="M49" i="12"/>
  <c r="O49" i="12"/>
  <c r="Q49" i="12"/>
  <c r="U49" i="12"/>
  <c r="F50" i="12"/>
  <c r="G50" i="12"/>
  <c r="I50" i="12"/>
  <c r="K50" i="12"/>
  <c r="M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F54" i="12"/>
  <c r="G54" i="12"/>
  <c r="I54" i="12"/>
  <c r="K54" i="12"/>
  <c r="M54" i="12"/>
  <c r="O54" i="12"/>
  <c r="Q54" i="12"/>
  <c r="U54" i="12"/>
  <c r="U53" i="12" s="1"/>
  <c r="F55" i="12"/>
  <c r="G55" i="12"/>
  <c r="I55" i="12"/>
  <c r="K55" i="12"/>
  <c r="M55" i="12"/>
  <c r="O55" i="12"/>
  <c r="Q55" i="12"/>
  <c r="U55" i="12"/>
  <c r="I20" i="1"/>
  <c r="I19" i="1"/>
  <c r="I18" i="1"/>
  <c r="I17" i="1"/>
  <c r="I16" i="1"/>
  <c r="I56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31" i="12"/>
  <c r="G31" i="12"/>
  <c r="M8" i="12"/>
  <c r="M14" i="12"/>
  <c r="G8" i="12"/>
  <c r="G43" i="12"/>
  <c r="G27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E19F00E5-0C9D-4CDF-9223-4A49C877EF25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736BCF26-DD1D-41E8-B20D-02095EB29EF7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86A08FC-047D-4FFD-9C23-34B212CD5F8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077F606-2612-4BEB-A543-43EDED764EEE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49D109A-5A0D-4FB9-A329-4B74C411272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07A618E-01C2-4407-9743-741B22613CF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<sst xmlns="http://schemas.openxmlformats.org/spreadsheetml/2006/main" count="342" uniqueCount="200">
  <si>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</si>
  <si>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</si>
  <si>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</si>
  <si>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</si>
  <si>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</si>
  <si>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</si>
  <si>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</si>
  <si>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</si>
  <si>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</si>
  <si>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</si>
  <si>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</si>
  <si>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</si>
  <si>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</si>
  <si>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</si>
  <si>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</si>
  <si>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</si>
  <si>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</si>
  <si>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</si>
  <si>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</si>
  <si>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</si>
  <si>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</si>
  <si>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</si>
  <si>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</si>
  <si>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</si>
  <si>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</si>
  <si>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</si>
  <si>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</si>
  <si>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</si>
  <si>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</si>
  <si>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</si>
  <si>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</si>
  <si>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</si>
  <si>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</si>
  <si>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</si>
  <si>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</si>
  <si>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</si>
  <si>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</si>
  <si>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</si>
  <si>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</si>
  <si>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</si>
  <si>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</si>
  <si>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</si>
  <si>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</si>
  <si>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</si>
  <si>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</si>
  <si>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Ladislav Hanuš</t>
  </si>
  <si>
    <t>FVE 36,9 kWp NA STŘEŠE DOMOVA MLÁDEŽE parc. č. st. 3086, k.ú. Sušice nad Otavou</t>
  </si>
  <si>
    <t>Střední odborná škola a Střední odborné učiliště, Sušice, U Kapličky 761</t>
  </si>
  <si>
    <t>U Kapličky 761</t>
  </si>
  <si>
    <t>Sušice - Sušice II</t>
  </si>
  <si>
    <t>34201</t>
  </si>
  <si>
    <t>00077615</t>
  </si>
  <si>
    <t>CZ00077615</t>
  </si>
  <si>
    <t>B. Němcové 899</t>
  </si>
  <si>
    <t>Strakonice-Strakonice II</t>
  </si>
  <si>
    <t>38601</t>
  </si>
  <si>
    <t>02013631</t>
  </si>
  <si>
    <t>CZ8901311727</t>
  </si>
  <si>
    <t>Rozpočet</t>
  </si>
  <si>
    <t>Celkem za stavbu</t>
  </si>
  <si>
    <t>CZK</t>
  </si>
  <si>
    <t xml:space="preserve">Popis rozpočtu:  - </t>
  </si>
  <si>
    <t>zak.č.: E.23-17</t>
  </si>
  <si>
    <t>Rekapitulace dílů</t>
  </si>
  <si>
    <t>Typ dílu</t>
  </si>
  <si>
    <t>E1</t>
  </si>
  <si>
    <t>Materiál - konstrukce střecha + zemní instalace</t>
  </si>
  <si>
    <t>E2</t>
  </si>
  <si>
    <t>Materiál - elektroinstalace</t>
  </si>
  <si>
    <t>E3</t>
  </si>
  <si>
    <t>Materiál - rozváděče</t>
  </si>
  <si>
    <t>M21.3</t>
  </si>
  <si>
    <t>Elektromontáže - rozváděče</t>
  </si>
  <si>
    <t>M65</t>
  </si>
  <si>
    <t>Elektroinstalace</t>
  </si>
  <si>
    <t>VN</t>
  </si>
  <si>
    <t xml:space="preserve">Vedlejší náklady </t>
  </si>
  <si>
    <t>VN1</t>
  </si>
  <si>
    <t>Vedlejší náklady - nezpůsobilé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</si>
  <si>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</si>
  <si>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</si>
  <si>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</si>
  <si>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</si>
  <si>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</si>
  <si>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</si>
  <si>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</si>
  <si>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</si>
  <si>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</si>
  <si>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</si>
  <si>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</si>
  <si>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</si>
  <si>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</si>
  <si>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</si>
  <si>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</si>
  <si>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</si>
  <si>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</si>
  <si>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</si>
  <si>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</si>
  <si>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</si>
  <si>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</si>
  <si>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</si>
  <si>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</si>
  <si>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</si>
  <si>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</si>
  <si>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</si>
  <si>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</si>
  <si>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</si>
  <si>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pol_001</t>
  </si>
  <si>
    <t>Typizovaná konstrukce pro plochou střechu 1kWp</t>
  </si>
  <si>
    <t>kus</t>
  </si>
  <si>
    <t>POL3_0</t>
  </si>
  <si>
    <t>pol_002</t>
  </si>
  <si>
    <t>Spojovací materiál, kotevní prvky panelů k hliníkovým lištám koncové</t>
  </si>
  <si>
    <t>pol_003</t>
  </si>
  <si>
    <t>Spojovací materiál, kotevní prvky panelů k hliníkovým lištám středové</t>
  </si>
  <si>
    <t>553473901R</t>
  </si>
  <si>
    <t>MARS žlab kabelový NKZI 50 x 125 x 0,7 mm EO, s integrovanou spojkou</t>
  </si>
  <si>
    <t>m</t>
  </si>
  <si>
    <t>pol_005</t>
  </si>
  <si>
    <t>Spojovací materiál včetně kotevního materiálu pro, kabelový žlab MARS 125/50</t>
  </si>
  <si>
    <t>kpl</t>
  </si>
  <si>
    <t>341116250R</t>
  </si>
  <si>
    <t>Kabel silový s Cu jádrem 1 kV 1-CYKY 5 x 25 mm2</t>
  </si>
  <si>
    <t>34111090R</t>
  </si>
  <si>
    <t>Kabel silový s Cu jádrem 750 V CYKY 5 x 1,5 mm2</t>
  </si>
  <si>
    <t>pol_009</t>
  </si>
  <si>
    <t>Optimizér pro dva panely - připojení k měniči, P950</t>
  </si>
  <si>
    <t>pol_010</t>
  </si>
  <si>
    <t>Fotovoltaický solární panel 460Wp</t>
  </si>
  <si>
    <t>pol_012</t>
  </si>
  <si>
    <t>Střídač 33.3kW</t>
  </si>
  <si>
    <t>pol_013</t>
  </si>
  <si>
    <t>Solární kabel H1Z2Z2-K, 6mm2, 1000V, černý</t>
  </si>
  <si>
    <t>3457115963R</t>
  </si>
  <si>
    <t>Trubka elektroinstalační ohebná UV stabil Super, Monoflex 1232</t>
  </si>
  <si>
    <t>3457115960R</t>
  </si>
  <si>
    <t>Trubka elektroinstalační ohebná UV stabil Super, Monoflex 1216E</t>
  </si>
  <si>
    <t>pol_016</t>
  </si>
  <si>
    <t>Vodič silový pevné uložení CYY 16 mm2</t>
  </si>
  <si>
    <t>pol_300</t>
  </si>
  <si>
    <t>Dozbrojení rozváděče RH1 viz výkres D1-III JPS</t>
  </si>
  <si>
    <t>pol_301</t>
  </si>
  <si>
    <t>Rozváděč R FVE1, viz výkres D1-III JPS</t>
  </si>
  <si>
    <t>210190001R00</t>
  </si>
  <si>
    <t>Montáž rozvodnic</t>
  </si>
  <si>
    <t>POL1_0</t>
  </si>
  <si>
    <t>pol_3001</t>
  </si>
  <si>
    <t>Dozbrojení rozváděče RH1</t>
  </si>
  <si>
    <t>pol_3002</t>
  </si>
  <si>
    <t>Sestavení, zapojení, oživení, popis R FVE1</t>
  </si>
  <si>
    <t>650611115R00</t>
  </si>
  <si>
    <t>Montáž nosné konstrukce fotovoltaických panelů na plochou střechu,  pro 1kWp</t>
  </si>
  <si>
    <t>650614123R00</t>
  </si>
  <si>
    <t>Montáž výkonového optimizeru stejnosměrného měniče napětí DC/AC, výstupní výkon přes 650 W</t>
  </si>
  <si>
    <t>650613127R00</t>
  </si>
  <si>
    <t>Montáž síťového střídače napětí DC/AC fotovoltaických systémů, třífázového přes 25000 do 50000 W</t>
  </si>
  <si>
    <t>650612231R00</t>
  </si>
  <si>
    <t>Montáž fotovoltaických panelů na plochou střechu, krystalické panely o výkonu přes 300 Wp</t>
  </si>
  <si>
    <t>220262112R00</t>
  </si>
  <si>
    <t>Kabel.žlab Mars s integr.spojkou NKZI 50x125 mm</t>
  </si>
  <si>
    <t>650124273R00</t>
  </si>
  <si>
    <t>Uložení kabelu Cu 5 x 25 mm2 pevně</t>
  </si>
  <si>
    <t>210810055R00</t>
  </si>
  <si>
    <t>Kabel CYKY-m 750 V 5 x 1,5 mm2 pevně uložený</t>
  </si>
  <si>
    <t>220270605R00</t>
  </si>
  <si>
    <t>Mont vodiče ay,cy,cya,dc  6 pevně</t>
  </si>
  <si>
    <t>210800648R00</t>
  </si>
  <si>
    <t>Vodič H07V-K (CYA) 16 mm2 uložený pevně</t>
  </si>
  <si>
    <t>210010005R00</t>
  </si>
  <si>
    <t>Trubka ohebná pevně, vnější průměr do 40 mm</t>
  </si>
  <si>
    <t>210010001R00</t>
  </si>
  <si>
    <t>Trubka ohebná pevně, vnější průměr 16 mm</t>
  </si>
  <si>
    <t>005231010R</t>
  </si>
  <si>
    <t>Revize výchozí</t>
  </si>
  <si>
    <t>Soubor</t>
  </si>
  <si>
    <t>pol_6001</t>
  </si>
  <si>
    <t>Jeřád/zdvihací technika</t>
  </si>
  <si>
    <t>hod</t>
  </si>
  <si>
    <t>pol_6002</t>
  </si>
  <si>
    <t>Funkční zkoušky instalace</t>
  </si>
  <si>
    <t>pol_6003</t>
  </si>
  <si>
    <t>Zaškolení obsluhy</t>
  </si>
  <si>
    <t>pol_6004</t>
  </si>
  <si>
    <t>Doprava</t>
  </si>
  <si>
    <t>pol_6005</t>
  </si>
  <si>
    <t>Zabezpečení staveniště</t>
  </si>
  <si>
    <t>pol_6006</t>
  </si>
  <si>
    <t>Koordinační činnost</t>
  </si>
  <si>
    <t>pol_6007</t>
  </si>
  <si>
    <t>Likvidace obalů</t>
  </si>
  <si>
    <t>pol_6008</t>
  </si>
  <si>
    <t>Požárně bezpečnostní řešení</t>
  </si>
  <si>
    <t>005241010R</t>
  </si>
  <si>
    <t xml:space="preserve">Dokumentace skutečného provedení </t>
  </si>
  <si>
    <t>Dodavatelská a dílenská dokumentace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</si>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</sst>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A66C31AB-B8B7-42C1-A5F7-DED5CC97B24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CA41C-010D-4FF5-A1E6-D5055120B041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A1C32-4B2E-4E6B-82F1-DF9EE3E8F571}">
  <sheetPr codeName="List5112">
    <tabColor rgb="FF66FF66"/>
  </sheetPr>
  <dimension ref="A1:AZ5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45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 t="s">
        <v>57</v>
      </c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SUMIF(F49:F55,A16,I49:I55)+SUMIF(F49:F55,"PSU",I49:I55)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SUMIF(F49:F55,A17,I49:I55)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SUMIF(F49:F55,A18,I49:I55)</f>
        <v>0</v>
      </c>
      <c r="J18" s="82"/>
    </row>
    <row r="19" spans="1:10" ht="23.25" customHeight="1" x14ac:dyDescent="0.2">
      <c r="A19" s="194" t="s">
        <v>75</v>
      </c>
      <c r="B19" s="195" t="s">
        <v>26</v>
      </c>
      <c r="C19" s="56"/>
      <c r="D19" s="57"/>
      <c r="E19" s="80"/>
      <c r="F19" s="81"/>
      <c r="G19" s="80"/>
      <c r="H19" s="81"/>
      <c r="I19" s="80">
        <f>SUMIF(F49:F55,A19,I49:I55)</f>
        <v>0</v>
      </c>
      <c r="J19" s="82"/>
    </row>
    <row r="20" spans="1:10" ht="23.25" customHeight="1" x14ac:dyDescent="0.2">
      <c r="A20" s="194" t="s">
        <v>79</v>
      </c>
      <c r="B20" s="195" t="s">
        <v>27</v>
      </c>
      <c r="C20" s="56"/>
      <c r="D20" s="57"/>
      <c r="E20" s="80"/>
      <c r="F20" s="81"/>
      <c r="G20" s="80"/>
      <c r="H20" s="81"/>
      <c r="I20" s="80">
        <f>SUMIF(F49:F55,A20,I49:I55)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45576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58</v>
      </c>
      <c r="C39" s="137" t="s">
        <v>46</v>
      </c>
      <c r="D39" s="138"/>
      <c r="E39" s="138"/>
      <c r="F39" s="146">
        <f>'Rozpočet Pol'!AC57</f>
        <v>0</v>
      </c>
      <c r="G39" s="147">
        <f>'Rozpočet Pol'!AD57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">
      <c r="A40" s="130"/>
      <c r="B40" s="140" t="s">
        <v>59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61</v>
      </c>
    </row>
    <row r="43" spans="1:52" x14ac:dyDescent="0.2">
      <c r="B43" s="161" t="s">
        <v>62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zak.č.: E.23-17</v>
      </c>
    </row>
    <row r="46" spans="1:52" ht="15.75" x14ac:dyDescent="0.25">
      <c r="B46" s="162" t="s">
        <v>63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64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5" t="s">
        <v>65</v>
      </c>
      <c r="C49" s="176" t="s">
        <v>66</v>
      </c>
      <c r="D49" s="177"/>
      <c r="E49" s="177"/>
      <c r="F49" s="181" t="s">
        <v>23</v>
      </c>
      <c r="G49" s="182"/>
      <c r="H49" s="182"/>
      <c r="I49" s="183">
        <f>'Rozpočet Pol'!G8</f>
        <v>0</v>
      </c>
      <c r="J49" s="183"/>
    </row>
    <row r="50" spans="1:10" ht="25.5" customHeight="1" x14ac:dyDescent="0.2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/>
      <c r="H50" s="185"/>
      <c r="I50" s="186">
        <f>'Rozpočet Pol'!G14</f>
        <v>0</v>
      </c>
      <c r="J50" s="186"/>
    </row>
    <row r="51" spans="1:10" ht="25.5" customHeight="1" x14ac:dyDescent="0.2">
      <c r="A51" s="164"/>
      <c r="B51" s="167" t="s">
        <v>69</v>
      </c>
      <c r="C51" s="166" t="s">
        <v>70</v>
      </c>
      <c r="D51" s="168"/>
      <c r="E51" s="168"/>
      <c r="F51" s="184" t="s">
        <v>23</v>
      </c>
      <c r="G51" s="185"/>
      <c r="H51" s="185"/>
      <c r="I51" s="186">
        <f>'Rozpočet Pol'!G24</f>
        <v>0</v>
      </c>
      <c r="J51" s="186"/>
    </row>
    <row r="52" spans="1:10" ht="25.5" customHeight="1" x14ac:dyDescent="0.2">
      <c r="A52" s="164"/>
      <c r="B52" s="167" t="s">
        <v>71</v>
      </c>
      <c r="C52" s="166" t="s">
        <v>72</v>
      </c>
      <c r="D52" s="168"/>
      <c r="E52" s="168"/>
      <c r="F52" s="184" t="s">
        <v>25</v>
      </c>
      <c r="G52" s="185"/>
      <c r="H52" s="185"/>
      <c r="I52" s="186">
        <f>'Rozpočet Pol'!G27</f>
        <v>0</v>
      </c>
      <c r="J52" s="186"/>
    </row>
    <row r="53" spans="1:10" ht="25.5" customHeight="1" x14ac:dyDescent="0.2">
      <c r="A53" s="164"/>
      <c r="B53" s="167" t="s">
        <v>73</v>
      </c>
      <c r="C53" s="166" t="s">
        <v>74</v>
      </c>
      <c r="D53" s="168"/>
      <c r="E53" s="168"/>
      <c r="F53" s="184" t="s">
        <v>25</v>
      </c>
      <c r="G53" s="185"/>
      <c r="H53" s="185"/>
      <c r="I53" s="186">
        <f>'Rozpočet Pol'!G31</f>
        <v>0</v>
      </c>
      <c r="J53" s="186"/>
    </row>
    <row r="54" spans="1:10" ht="25.5" customHeight="1" x14ac:dyDescent="0.2">
      <c r="A54" s="164"/>
      <c r="B54" s="167" t="s">
        <v>75</v>
      </c>
      <c r="C54" s="166" t="s">
        <v>76</v>
      </c>
      <c r="D54" s="168"/>
      <c r="E54" s="168"/>
      <c r="F54" s="184" t="s">
        <v>75</v>
      </c>
      <c r="G54" s="185"/>
      <c r="H54" s="185"/>
      <c r="I54" s="186">
        <f>'Rozpočet Pol'!G43</f>
        <v>0</v>
      </c>
      <c r="J54" s="186"/>
    </row>
    <row r="55" spans="1:10" ht="25.5" customHeight="1" x14ac:dyDescent="0.2">
      <c r="A55" s="164"/>
      <c r="B55" s="178" t="s">
        <v>77</v>
      </c>
      <c r="C55" s="179" t="s">
        <v>78</v>
      </c>
      <c r="D55" s="180"/>
      <c r="E55" s="180"/>
      <c r="F55" s="187" t="s">
        <v>23</v>
      </c>
      <c r="G55" s="188"/>
      <c r="H55" s="188"/>
      <c r="I55" s="189">
        <f>'Rozpočet Pol'!G53</f>
        <v>0</v>
      </c>
      <c r="J55" s="189"/>
    </row>
    <row r="56" spans="1:10" ht="25.5" customHeight="1" x14ac:dyDescent="0.2">
      <c r="A56" s="165"/>
      <c r="B56" s="171" t="s">
        <v>1</v>
      </c>
      <c r="C56" s="171"/>
      <c r="D56" s="172"/>
      <c r="E56" s="172"/>
      <c r="F56" s="190"/>
      <c r="G56" s="191"/>
      <c r="H56" s="191"/>
      <c r="I56" s="192">
        <f>SUM(I49:I55)</f>
        <v>0</v>
      </c>
      <c r="J56" s="192"/>
    </row>
    <row r="57" spans="1:10" x14ac:dyDescent="0.2">
      <c r="F57" s="193"/>
      <c r="G57" s="129"/>
      <c r="H57" s="193"/>
      <c r="I57" s="129"/>
      <c r="J57" s="129"/>
    </row>
    <row r="58" spans="1:10" x14ac:dyDescent="0.2">
      <c r="F58" s="193"/>
      <c r="G58" s="129"/>
      <c r="H58" s="193"/>
      <c r="I58" s="129"/>
      <c r="J58" s="129"/>
    </row>
    <row r="59" spans="1:10" x14ac:dyDescent="0.2">
      <c r="F59" s="193"/>
      <c r="G59" s="129"/>
      <c r="H59" s="193"/>
      <c r="I59" s="129"/>
      <c r="J5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B0A4E-599A-48F6-AB6D-B300DB9273B5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19ADC-5D1D-43F0-8B01-31FB8F6FB78D}">
  <sheetPr>
    <outlinePr summaryBelow="0"/>
  </sheetPr>
  <dimension ref="A1:BH6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81</v>
      </c>
    </row>
    <row r="2" spans="1:60" ht="24.95" customHeight="1" x14ac:dyDescent="0.2">
      <c r="A2" s="203" t="s">
        <v>80</v>
      </c>
      <c r="B2" s="197"/>
      <c r="C2" s="198" t="s">
        <v>46</v>
      </c>
      <c r="D2" s="199"/>
      <c r="E2" s="199"/>
      <c r="F2" s="199"/>
      <c r="G2" s="205"/>
      <c r="AE2" t="s">
        <v>82</v>
      </c>
    </row>
    <row r="3" spans="1:60" ht="24.95" hidden="1" customHeight="1" x14ac:dyDescent="0.2">
      <c r="A3" s="204" t="s">
        <v>7</v>
      </c>
      <c r="B3" s="202"/>
      <c r="C3" s="200"/>
      <c r="D3" s="201"/>
      <c r="E3" s="201"/>
      <c r="F3" s="201"/>
      <c r="G3" s="206"/>
      <c r="AE3" t="s">
        <v>83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84</v>
      </c>
    </row>
    <row r="5" spans="1:60" hidden="1" x14ac:dyDescent="0.2">
      <c r="A5" s="207" t="s">
        <v>85</v>
      </c>
      <c r="B5" s="208"/>
      <c r="C5" s="209"/>
      <c r="D5" s="210"/>
      <c r="E5" s="210"/>
      <c r="F5" s="210"/>
      <c r="G5" s="211"/>
      <c r="AE5" t="s">
        <v>86</v>
      </c>
    </row>
    <row r="7" spans="1:60" ht="38.25" x14ac:dyDescent="0.2">
      <c r="A7" s="216" t="s">
        <v>87</v>
      </c>
      <c r="B7" s="217" t="s">
        <v>88</v>
      </c>
      <c r="C7" s="217" t="s">
        <v>89</v>
      </c>
      <c r="D7" s="216" t="s">
        <v>90</v>
      </c>
      <c r="E7" s="216" t="s">
        <v>91</v>
      </c>
      <c r="F7" s="212" t="s">
        <v>92</v>
      </c>
      <c r="G7" s="233" t="s">
        <v>28</v>
      </c>
      <c r="H7" s="234" t="s">
        <v>29</v>
      </c>
      <c r="I7" s="234" t="s">
        <v>93</v>
      </c>
      <c r="J7" s="234" t="s">
        <v>30</v>
      </c>
      <c r="K7" s="234" t="s">
        <v>94</v>
      </c>
      <c r="L7" s="234" t="s">
        <v>95</v>
      </c>
      <c r="M7" s="234" t="s">
        <v>96</v>
      </c>
      <c r="N7" s="234" t="s">
        <v>97</v>
      </c>
      <c r="O7" s="234" t="s">
        <v>98</v>
      </c>
      <c r="P7" s="234" t="s">
        <v>99</v>
      </c>
      <c r="Q7" s="234" t="s">
        <v>100</v>
      </c>
      <c r="R7" s="234" t="s">
        <v>101</v>
      </c>
      <c r="S7" s="234" t="s">
        <v>102</v>
      </c>
      <c r="T7" s="234" t="s">
        <v>103</v>
      </c>
      <c r="U7" s="219" t="s">
        <v>104</v>
      </c>
    </row>
    <row r="8" spans="1:60" x14ac:dyDescent="0.2">
      <c r="A8" s="235" t="s">
        <v>105</v>
      </c>
      <c r="B8" s="236" t="s">
        <v>65</v>
      </c>
      <c r="C8" s="237" t="s">
        <v>66</v>
      </c>
      <c r="D8" s="238"/>
      <c r="E8" s="239"/>
      <c r="F8" s="240"/>
      <c r="G8" s="240">
        <f>SUMIF(AE9:AE13,"&lt;&gt;NOR",G9:G13)</f>
        <v>0</v>
      </c>
      <c r="H8" s="240"/>
      <c r="I8" s="240">
        <f>SUM(I9:I13)</f>
        <v>0</v>
      </c>
      <c r="J8" s="240"/>
      <c r="K8" s="240">
        <f>SUM(K9:K13)</f>
        <v>0</v>
      </c>
      <c r="L8" s="240"/>
      <c r="M8" s="240">
        <f>SUM(M9:M13)</f>
        <v>0</v>
      </c>
      <c r="N8" s="218"/>
      <c r="O8" s="218">
        <f>SUM(O9:O13)</f>
        <v>0.14320999999999998</v>
      </c>
      <c r="P8" s="218"/>
      <c r="Q8" s="218">
        <f>SUM(Q9:Q13)</f>
        <v>0</v>
      </c>
      <c r="R8" s="218"/>
      <c r="S8" s="218"/>
      <c r="T8" s="235"/>
      <c r="U8" s="218">
        <f>SUM(U9:U13)</f>
        <v>0</v>
      </c>
      <c r="AE8" t="s">
        <v>106</v>
      </c>
    </row>
    <row r="9" spans="1:60" outlineLevel="1" x14ac:dyDescent="0.2">
      <c r="A9" s="214">
        <v>1</v>
      </c>
      <c r="B9" s="220" t="s">
        <v>107</v>
      </c>
      <c r="C9" s="263" t="s">
        <v>108</v>
      </c>
      <c r="D9" s="222" t="s">
        <v>109</v>
      </c>
      <c r="E9" s="228">
        <v>37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110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14">
        <v>2</v>
      </c>
      <c r="B10" s="220" t="s">
        <v>111</v>
      </c>
      <c r="C10" s="263" t="s">
        <v>112</v>
      </c>
      <c r="D10" s="222" t="s">
        <v>109</v>
      </c>
      <c r="E10" s="228">
        <v>80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21</v>
      </c>
      <c r="M10" s="231">
        <f>G10*(1+L10/100)</f>
        <v>0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110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>
        <v>3</v>
      </c>
      <c r="B11" s="220" t="s">
        <v>113</v>
      </c>
      <c r="C11" s="263" t="s">
        <v>114</v>
      </c>
      <c r="D11" s="222" t="s">
        <v>109</v>
      </c>
      <c r="E11" s="228">
        <v>124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0</v>
      </c>
      <c r="U11" s="223">
        <f>ROUND(E11*T11,2)</f>
        <v>0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110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14">
        <v>4</v>
      </c>
      <c r="B12" s="220" t="s">
        <v>115</v>
      </c>
      <c r="C12" s="263" t="s">
        <v>116</v>
      </c>
      <c r="D12" s="222" t="s">
        <v>117</v>
      </c>
      <c r="E12" s="228">
        <v>110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21</v>
      </c>
      <c r="M12" s="231">
        <f>G12*(1+L12/100)</f>
        <v>0</v>
      </c>
      <c r="N12" s="223">
        <v>1.2999999999999999E-3</v>
      </c>
      <c r="O12" s="223">
        <f>ROUND(E12*N12,5)</f>
        <v>0.14299999999999999</v>
      </c>
      <c r="P12" s="223">
        <v>0</v>
      </c>
      <c r="Q12" s="223">
        <f>ROUND(E12*P12,5)</f>
        <v>0</v>
      </c>
      <c r="R12" s="223"/>
      <c r="S12" s="223"/>
      <c r="T12" s="224">
        <v>0</v>
      </c>
      <c r="U12" s="223">
        <f>ROUND(E12*T12,2)</f>
        <v>0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110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14">
        <v>5</v>
      </c>
      <c r="B13" s="220" t="s">
        <v>118</v>
      </c>
      <c r="C13" s="263" t="s">
        <v>119</v>
      </c>
      <c r="D13" s="222" t="s">
        <v>120</v>
      </c>
      <c r="E13" s="228">
        <v>1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3">
        <v>2.1000000000000001E-4</v>
      </c>
      <c r="O13" s="223">
        <f>ROUND(E13*N13,5)</f>
        <v>2.1000000000000001E-4</v>
      </c>
      <c r="P13" s="223">
        <v>0</v>
      </c>
      <c r="Q13" s="223">
        <f>ROUND(E13*P13,5)</f>
        <v>0</v>
      </c>
      <c r="R13" s="223"/>
      <c r="S13" s="223"/>
      <c r="T13" s="224">
        <v>0</v>
      </c>
      <c r="U13" s="223">
        <f>ROUND(E13*T13,2)</f>
        <v>0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110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15" t="s">
        <v>105</v>
      </c>
      <c r="B14" s="221" t="s">
        <v>67</v>
      </c>
      <c r="C14" s="264" t="s">
        <v>68</v>
      </c>
      <c r="D14" s="225"/>
      <c r="E14" s="229"/>
      <c r="F14" s="232"/>
      <c r="G14" s="232">
        <f>SUMIF(AE15:AE23,"&lt;&gt;NOR",G15:G23)</f>
        <v>0</v>
      </c>
      <c r="H14" s="232"/>
      <c r="I14" s="232">
        <f>SUM(I15:I23)</f>
        <v>0</v>
      </c>
      <c r="J14" s="232"/>
      <c r="K14" s="232">
        <f>SUM(K15:K23)</f>
        <v>0</v>
      </c>
      <c r="L14" s="232"/>
      <c r="M14" s="232">
        <f>SUM(M15:M23)</f>
        <v>0</v>
      </c>
      <c r="N14" s="226"/>
      <c r="O14" s="226">
        <f>SUM(O15:O23)</f>
        <v>0.14099</v>
      </c>
      <c r="P14" s="226"/>
      <c r="Q14" s="226">
        <f>SUM(Q15:Q23)</f>
        <v>0</v>
      </c>
      <c r="R14" s="226"/>
      <c r="S14" s="226"/>
      <c r="T14" s="227"/>
      <c r="U14" s="226">
        <f>SUM(U15:U23)</f>
        <v>0</v>
      </c>
      <c r="AE14" t="s">
        <v>106</v>
      </c>
    </row>
    <row r="15" spans="1:60" outlineLevel="1" x14ac:dyDescent="0.2">
      <c r="A15" s="214">
        <v>6</v>
      </c>
      <c r="B15" s="220" t="s">
        <v>121</v>
      </c>
      <c r="C15" s="263" t="s">
        <v>122</v>
      </c>
      <c r="D15" s="222" t="s">
        <v>117</v>
      </c>
      <c r="E15" s="228">
        <v>13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3">
        <v>1.9599999999999999E-3</v>
      </c>
      <c r="O15" s="223">
        <f>ROUND(E15*N15,5)</f>
        <v>2.5479999999999999E-2</v>
      </c>
      <c r="P15" s="223">
        <v>0</v>
      </c>
      <c r="Q15" s="223">
        <f>ROUND(E15*P15,5)</f>
        <v>0</v>
      </c>
      <c r="R15" s="223"/>
      <c r="S15" s="223"/>
      <c r="T15" s="224">
        <v>0</v>
      </c>
      <c r="U15" s="223">
        <f>ROUND(E15*T15,2)</f>
        <v>0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110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7</v>
      </c>
      <c r="B16" s="220" t="s">
        <v>123</v>
      </c>
      <c r="C16" s="263" t="s">
        <v>124</v>
      </c>
      <c r="D16" s="222" t="s">
        <v>117</v>
      </c>
      <c r="E16" s="228">
        <v>13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21</v>
      </c>
      <c r="M16" s="231">
        <f>G16*(1+L16/100)</f>
        <v>0</v>
      </c>
      <c r="N16" s="223">
        <v>2.1000000000000001E-4</v>
      </c>
      <c r="O16" s="223">
        <f>ROUND(E16*N16,5)</f>
        <v>2.7299999999999998E-3</v>
      </c>
      <c r="P16" s="223">
        <v>0</v>
      </c>
      <c r="Q16" s="223">
        <f>ROUND(E16*P16,5)</f>
        <v>0</v>
      </c>
      <c r="R16" s="223"/>
      <c r="S16" s="223"/>
      <c r="T16" s="224">
        <v>0</v>
      </c>
      <c r="U16" s="223">
        <f>ROUND(E16*T16,2)</f>
        <v>0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110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8</v>
      </c>
      <c r="B17" s="220" t="s">
        <v>125</v>
      </c>
      <c r="C17" s="263" t="s">
        <v>126</v>
      </c>
      <c r="D17" s="222" t="s">
        <v>109</v>
      </c>
      <c r="E17" s="228">
        <v>41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3">
        <v>7.6000000000000004E-4</v>
      </c>
      <c r="O17" s="223">
        <f>ROUND(E17*N17,5)</f>
        <v>3.116E-2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110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9</v>
      </c>
      <c r="B18" s="220" t="s">
        <v>127</v>
      </c>
      <c r="C18" s="263" t="s">
        <v>128</v>
      </c>
      <c r="D18" s="222" t="s">
        <v>109</v>
      </c>
      <c r="E18" s="228">
        <v>82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3">
        <v>4.0999999999999999E-4</v>
      </c>
      <c r="O18" s="223">
        <f>ROUND(E18*N18,5)</f>
        <v>3.3619999999999997E-2</v>
      </c>
      <c r="P18" s="223">
        <v>0</v>
      </c>
      <c r="Q18" s="223">
        <f>ROUND(E18*P18,5)</f>
        <v>0</v>
      </c>
      <c r="R18" s="223"/>
      <c r="S18" s="223"/>
      <c r="T18" s="224">
        <v>0</v>
      </c>
      <c r="U18" s="223">
        <f>ROUND(E18*T18,2)</f>
        <v>0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110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10</v>
      </c>
      <c r="B19" s="220" t="s">
        <v>129</v>
      </c>
      <c r="C19" s="263" t="s">
        <v>130</v>
      </c>
      <c r="D19" s="222" t="s">
        <v>109</v>
      </c>
      <c r="E19" s="228">
        <v>1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0</v>
      </c>
      <c r="U19" s="223">
        <f>ROUND(E19*T19,2)</f>
        <v>0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110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11</v>
      </c>
      <c r="B20" s="220" t="s">
        <v>131</v>
      </c>
      <c r="C20" s="263" t="s">
        <v>132</v>
      </c>
      <c r="D20" s="222" t="s">
        <v>117</v>
      </c>
      <c r="E20" s="228">
        <v>900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3">
        <v>0</v>
      </c>
      <c r="O20" s="223">
        <f>ROUND(E20*N20,5)</f>
        <v>0</v>
      </c>
      <c r="P20" s="223">
        <v>0</v>
      </c>
      <c r="Q20" s="223">
        <f>ROUND(E20*P20,5)</f>
        <v>0</v>
      </c>
      <c r="R20" s="223"/>
      <c r="S20" s="223"/>
      <c r="T20" s="224">
        <v>0</v>
      </c>
      <c r="U20" s="223">
        <f>ROUND(E20*T20,2)</f>
        <v>0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110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14">
        <v>12</v>
      </c>
      <c r="B21" s="220" t="s">
        <v>133</v>
      </c>
      <c r="C21" s="263" t="s">
        <v>134</v>
      </c>
      <c r="D21" s="222" t="s">
        <v>117</v>
      </c>
      <c r="E21" s="228">
        <v>100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3">
        <v>1.6000000000000001E-4</v>
      </c>
      <c r="O21" s="223">
        <f>ROUND(E21*N21,5)</f>
        <v>1.6E-2</v>
      </c>
      <c r="P21" s="223">
        <v>0</v>
      </c>
      <c r="Q21" s="223">
        <f>ROUND(E21*P21,5)</f>
        <v>0</v>
      </c>
      <c r="R21" s="223"/>
      <c r="S21" s="223"/>
      <c r="T21" s="224">
        <v>0</v>
      </c>
      <c r="U21" s="223">
        <f>ROUND(E21*T21,2)</f>
        <v>0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110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14">
        <v>13</v>
      </c>
      <c r="B22" s="220" t="s">
        <v>135</v>
      </c>
      <c r="C22" s="263" t="s">
        <v>136</v>
      </c>
      <c r="D22" s="222" t="s">
        <v>117</v>
      </c>
      <c r="E22" s="228">
        <v>100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21</v>
      </c>
      <c r="M22" s="231">
        <f>G22*(1+L22/100)</f>
        <v>0</v>
      </c>
      <c r="N22" s="223">
        <v>6.0000000000000002E-5</v>
      </c>
      <c r="O22" s="223">
        <f>ROUND(E22*N22,5)</f>
        <v>6.0000000000000001E-3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110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14</v>
      </c>
      <c r="B23" s="220" t="s">
        <v>137</v>
      </c>
      <c r="C23" s="263" t="s">
        <v>138</v>
      </c>
      <c r="D23" s="222" t="s">
        <v>117</v>
      </c>
      <c r="E23" s="228">
        <v>200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3">
        <v>1.2999999999999999E-4</v>
      </c>
      <c r="O23" s="223">
        <f>ROUND(E23*N23,5)</f>
        <v>2.5999999999999999E-2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110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15" t="s">
        <v>105</v>
      </c>
      <c r="B24" s="221" t="s">
        <v>69</v>
      </c>
      <c r="C24" s="264" t="s">
        <v>70</v>
      </c>
      <c r="D24" s="225"/>
      <c r="E24" s="229"/>
      <c r="F24" s="232"/>
      <c r="G24" s="232">
        <f>SUMIF(AE25:AE26,"&lt;&gt;NOR",G25:G26)</f>
        <v>0</v>
      </c>
      <c r="H24" s="232"/>
      <c r="I24" s="232">
        <f>SUM(I25:I26)</f>
        <v>0</v>
      </c>
      <c r="J24" s="232"/>
      <c r="K24" s="232">
        <f>SUM(K25:K26)</f>
        <v>0</v>
      </c>
      <c r="L24" s="232"/>
      <c r="M24" s="232">
        <f>SUM(M25:M26)</f>
        <v>0</v>
      </c>
      <c r="N24" s="226"/>
      <c r="O24" s="226">
        <f>SUM(O25:O26)</f>
        <v>0</v>
      </c>
      <c r="P24" s="226"/>
      <c r="Q24" s="226">
        <f>SUM(Q25:Q26)</f>
        <v>0</v>
      </c>
      <c r="R24" s="226"/>
      <c r="S24" s="226"/>
      <c r="T24" s="227"/>
      <c r="U24" s="226">
        <f>SUM(U25:U26)</f>
        <v>0</v>
      </c>
      <c r="AE24" t="s">
        <v>106</v>
      </c>
    </row>
    <row r="25" spans="1:60" outlineLevel="1" x14ac:dyDescent="0.2">
      <c r="A25" s="214">
        <v>15</v>
      </c>
      <c r="B25" s="220" t="s">
        <v>139</v>
      </c>
      <c r="C25" s="263" t="s">
        <v>140</v>
      </c>
      <c r="D25" s="222" t="s">
        <v>120</v>
      </c>
      <c r="E25" s="228">
        <v>1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110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16</v>
      </c>
      <c r="B26" s="220" t="s">
        <v>141</v>
      </c>
      <c r="C26" s="263" t="s">
        <v>142</v>
      </c>
      <c r="D26" s="222" t="s">
        <v>120</v>
      </c>
      <c r="E26" s="228">
        <v>1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110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15" t="s">
        <v>105</v>
      </c>
      <c r="B27" s="221" t="s">
        <v>71</v>
      </c>
      <c r="C27" s="264" t="s">
        <v>72</v>
      </c>
      <c r="D27" s="225"/>
      <c r="E27" s="229"/>
      <c r="F27" s="232"/>
      <c r="G27" s="232">
        <f>SUMIF(AE28:AE30,"&lt;&gt;NOR",G28:G30)</f>
        <v>0</v>
      </c>
      <c r="H27" s="232"/>
      <c r="I27" s="232">
        <f>SUM(I28:I30)</f>
        <v>0</v>
      </c>
      <c r="J27" s="232"/>
      <c r="K27" s="232">
        <f>SUM(K28:K30)</f>
        <v>0</v>
      </c>
      <c r="L27" s="232"/>
      <c r="M27" s="232">
        <f>SUM(M28:M30)</f>
        <v>0</v>
      </c>
      <c r="N27" s="226"/>
      <c r="O27" s="226">
        <f>SUM(O28:O30)</f>
        <v>0</v>
      </c>
      <c r="P27" s="226"/>
      <c r="Q27" s="226">
        <f>SUM(Q28:Q30)</f>
        <v>0</v>
      </c>
      <c r="R27" s="226"/>
      <c r="S27" s="226"/>
      <c r="T27" s="227"/>
      <c r="U27" s="226">
        <f>SUM(U28:U30)</f>
        <v>1.2000000000000002</v>
      </c>
      <c r="AE27" t="s">
        <v>106</v>
      </c>
    </row>
    <row r="28" spans="1:60" outlineLevel="1" x14ac:dyDescent="0.2">
      <c r="A28" s="214">
        <v>17</v>
      </c>
      <c r="B28" s="220" t="s">
        <v>143</v>
      </c>
      <c r="C28" s="263" t="s">
        <v>144</v>
      </c>
      <c r="D28" s="222" t="s">
        <v>109</v>
      </c>
      <c r="E28" s="228">
        <v>1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21</v>
      </c>
      <c r="M28" s="231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1</v>
      </c>
      <c r="U28" s="223">
        <f>ROUND(E28*T28,2)</f>
        <v>1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145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18</v>
      </c>
      <c r="B29" s="220" t="s">
        <v>146</v>
      </c>
      <c r="C29" s="263" t="s">
        <v>147</v>
      </c>
      <c r="D29" s="222" t="s">
        <v>109</v>
      </c>
      <c r="E29" s="228">
        <v>1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0.10383000000000001</v>
      </c>
      <c r="U29" s="223">
        <f>ROUND(E29*T29,2)</f>
        <v>0.1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145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>
        <v>19</v>
      </c>
      <c r="B30" s="220" t="s">
        <v>148</v>
      </c>
      <c r="C30" s="263" t="s">
        <v>149</v>
      </c>
      <c r="D30" s="222" t="s">
        <v>109</v>
      </c>
      <c r="E30" s="228">
        <v>1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21</v>
      </c>
      <c r="M30" s="231">
        <f>G30*(1+L30/100)</f>
        <v>0</v>
      </c>
      <c r="N30" s="223">
        <v>0</v>
      </c>
      <c r="O30" s="223">
        <f>ROUND(E30*N30,5)</f>
        <v>0</v>
      </c>
      <c r="P30" s="223">
        <v>0</v>
      </c>
      <c r="Q30" s="223">
        <f>ROUND(E30*P30,5)</f>
        <v>0</v>
      </c>
      <c r="R30" s="223"/>
      <c r="S30" s="223"/>
      <c r="T30" s="224">
        <v>0.10383000000000001</v>
      </c>
      <c r="U30" s="223">
        <f>ROUND(E30*T30,2)</f>
        <v>0.1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145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15" t="s">
        <v>105</v>
      </c>
      <c r="B31" s="221" t="s">
        <v>73</v>
      </c>
      <c r="C31" s="264" t="s">
        <v>74</v>
      </c>
      <c r="D31" s="225"/>
      <c r="E31" s="229"/>
      <c r="F31" s="232"/>
      <c r="G31" s="232">
        <f>SUMIF(AE32:AE42,"&lt;&gt;NOR",G32:G42)</f>
        <v>0</v>
      </c>
      <c r="H31" s="232"/>
      <c r="I31" s="232">
        <f>SUM(I32:I42)</f>
        <v>0</v>
      </c>
      <c r="J31" s="232"/>
      <c r="K31" s="232">
        <f>SUM(K32:K42)</f>
        <v>0</v>
      </c>
      <c r="L31" s="232"/>
      <c r="M31" s="232">
        <f>SUM(M32:M42)</f>
        <v>0</v>
      </c>
      <c r="N31" s="226"/>
      <c r="O31" s="226">
        <f>SUM(O32:O42)</f>
        <v>0.17050000000000001</v>
      </c>
      <c r="P31" s="226"/>
      <c r="Q31" s="226">
        <f>SUM(Q32:Q42)</f>
        <v>0</v>
      </c>
      <c r="R31" s="226"/>
      <c r="S31" s="226"/>
      <c r="T31" s="227"/>
      <c r="U31" s="226">
        <f>SUM(U32:U42)</f>
        <v>374.36</v>
      </c>
      <c r="AE31" t="s">
        <v>106</v>
      </c>
    </row>
    <row r="32" spans="1:60" ht="22.5" outlineLevel="1" x14ac:dyDescent="0.2">
      <c r="A32" s="214">
        <v>20</v>
      </c>
      <c r="B32" s="220" t="s">
        <v>150</v>
      </c>
      <c r="C32" s="263" t="s">
        <v>151</v>
      </c>
      <c r="D32" s="222" t="s">
        <v>109</v>
      </c>
      <c r="E32" s="228">
        <v>37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21</v>
      </c>
      <c r="M32" s="231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1.35</v>
      </c>
      <c r="U32" s="223">
        <f>ROUND(E32*T32,2)</f>
        <v>49.95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145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14">
        <v>21</v>
      </c>
      <c r="B33" s="220" t="s">
        <v>152</v>
      </c>
      <c r="C33" s="263" t="s">
        <v>153</v>
      </c>
      <c r="D33" s="222" t="s">
        <v>109</v>
      </c>
      <c r="E33" s="228">
        <v>42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0.95</v>
      </c>
      <c r="U33" s="223">
        <f>ROUND(E33*T33,2)</f>
        <v>39.9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145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33.75" outlineLevel="1" x14ac:dyDescent="0.2">
      <c r="A34" s="214">
        <v>22</v>
      </c>
      <c r="B34" s="220" t="s">
        <v>154</v>
      </c>
      <c r="C34" s="263" t="s">
        <v>155</v>
      </c>
      <c r="D34" s="222" t="s">
        <v>109</v>
      </c>
      <c r="E34" s="228">
        <v>1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3">
        <v>0</v>
      </c>
      <c r="O34" s="223">
        <f>ROUND(E34*N34,5)</f>
        <v>0</v>
      </c>
      <c r="P34" s="223">
        <v>0</v>
      </c>
      <c r="Q34" s="223">
        <f>ROUND(E34*P34,5)</f>
        <v>0</v>
      </c>
      <c r="R34" s="223"/>
      <c r="S34" s="223"/>
      <c r="T34" s="224">
        <v>23.3</v>
      </c>
      <c r="U34" s="223">
        <f>ROUND(E34*T34,2)</f>
        <v>23.3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145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14">
        <v>23</v>
      </c>
      <c r="B35" s="220" t="s">
        <v>156</v>
      </c>
      <c r="C35" s="263" t="s">
        <v>157</v>
      </c>
      <c r="D35" s="222" t="s">
        <v>109</v>
      </c>
      <c r="E35" s="228">
        <v>82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21</v>
      </c>
      <c r="M35" s="231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1.08</v>
      </c>
      <c r="U35" s="223">
        <f>ROUND(E35*T35,2)</f>
        <v>88.56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145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24</v>
      </c>
      <c r="B36" s="220" t="s">
        <v>158</v>
      </c>
      <c r="C36" s="263" t="s">
        <v>159</v>
      </c>
      <c r="D36" s="222" t="s">
        <v>117</v>
      </c>
      <c r="E36" s="228">
        <v>110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3">
        <v>1.5499999999999999E-3</v>
      </c>
      <c r="O36" s="223">
        <f>ROUND(E36*N36,5)</f>
        <v>0.17050000000000001</v>
      </c>
      <c r="P36" s="223">
        <v>0</v>
      </c>
      <c r="Q36" s="223">
        <f>ROUND(E36*P36,5)</f>
        <v>0</v>
      </c>
      <c r="R36" s="223"/>
      <c r="S36" s="223"/>
      <c r="T36" s="224">
        <v>0.53</v>
      </c>
      <c r="U36" s="223">
        <f>ROUND(E36*T36,2)</f>
        <v>58.3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145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25</v>
      </c>
      <c r="B37" s="220" t="s">
        <v>160</v>
      </c>
      <c r="C37" s="263" t="s">
        <v>161</v>
      </c>
      <c r="D37" s="222" t="s">
        <v>117</v>
      </c>
      <c r="E37" s="228">
        <v>13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0.18090000000000001</v>
      </c>
      <c r="U37" s="223">
        <f>ROUND(E37*T37,2)</f>
        <v>2.35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145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26</v>
      </c>
      <c r="B38" s="220" t="s">
        <v>162</v>
      </c>
      <c r="C38" s="263" t="s">
        <v>163</v>
      </c>
      <c r="D38" s="222" t="s">
        <v>117</v>
      </c>
      <c r="E38" s="228">
        <v>13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9.955E-2</v>
      </c>
      <c r="U38" s="223">
        <f>ROUND(E38*T38,2)</f>
        <v>1.29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145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>
        <v>27</v>
      </c>
      <c r="B39" s="220" t="s">
        <v>164</v>
      </c>
      <c r="C39" s="263" t="s">
        <v>165</v>
      </c>
      <c r="D39" s="222" t="s">
        <v>117</v>
      </c>
      <c r="E39" s="228">
        <v>900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21</v>
      </c>
      <c r="M39" s="231">
        <f>G39*(1+L39/100)</f>
        <v>0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8.4000000000000005E-2</v>
      </c>
      <c r="U39" s="223">
        <f>ROUND(E39*T39,2)</f>
        <v>75.599999999999994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145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>
        <v>28</v>
      </c>
      <c r="B40" s="220" t="s">
        <v>166</v>
      </c>
      <c r="C40" s="263" t="s">
        <v>167</v>
      </c>
      <c r="D40" s="222" t="s">
        <v>117</v>
      </c>
      <c r="E40" s="228">
        <v>200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21</v>
      </c>
      <c r="M40" s="231">
        <f>G40*(1+L40/100)</f>
        <v>0</v>
      </c>
      <c r="N40" s="223">
        <v>0</v>
      </c>
      <c r="O40" s="223">
        <f>ROUND(E40*N40,5)</f>
        <v>0</v>
      </c>
      <c r="P40" s="223">
        <v>0</v>
      </c>
      <c r="Q40" s="223">
        <f>ROUND(E40*P40,5)</f>
        <v>0</v>
      </c>
      <c r="R40" s="223"/>
      <c r="S40" s="223"/>
      <c r="T40" s="224">
        <v>9.1219999999999996E-2</v>
      </c>
      <c r="U40" s="223">
        <f>ROUND(E40*T40,2)</f>
        <v>18.239999999999998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145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>
        <v>29</v>
      </c>
      <c r="B41" s="220" t="s">
        <v>168</v>
      </c>
      <c r="C41" s="263" t="s">
        <v>169</v>
      </c>
      <c r="D41" s="222" t="s">
        <v>117</v>
      </c>
      <c r="E41" s="228">
        <v>100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21</v>
      </c>
      <c r="M41" s="231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9.0670000000000001E-2</v>
      </c>
      <c r="U41" s="223">
        <f>ROUND(E41*T41,2)</f>
        <v>9.07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145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>
        <v>30</v>
      </c>
      <c r="B42" s="220" t="s">
        <v>170</v>
      </c>
      <c r="C42" s="263" t="s">
        <v>171</v>
      </c>
      <c r="D42" s="222" t="s">
        <v>117</v>
      </c>
      <c r="E42" s="228">
        <v>100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7.8E-2</v>
      </c>
      <c r="U42" s="223">
        <f>ROUND(E42*T42,2)</f>
        <v>7.8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145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15" t="s">
        <v>105</v>
      </c>
      <c r="B43" s="221" t="s">
        <v>75</v>
      </c>
      <c r="C43" s="264" t="s">
        <v>76</v>
      </c>
      <c r="D43" s="225"/>
      <c r="E43" s="229"/>
      <c r="F43" s="232"/>
      <c r="G43" s="232">
        <f>SUMIF(AE44:AE52,"&lt;&gt;NOR",G44:G52)</f>
        <v>0</v>
      </c>
      <c r="H43" s="232"/>
      <c r="I43" s="232">
        <f>SUM(I44:I52)</f>
        <v>0</v>
      </c>
      <c r="J43" s="232"/>
      <c r="K43" s="232">
        <f>SUM(K44:K52)</f>
        <v>0</v>
      </c>
      <c r="L43" s="232"/>
      <c r="M43" s="232">
        <f>SUM(M44:M52)</f>
        <v>0</v>
      </c>
      <c r="N43" s="226"/>
      <c r="O43" s="226">
        <f>SUM(O44:O52)</f>
        <v>0</v>
      </c>
      <c r="P43" s="226"/>
      <c r="Q43" s="226">
        <f>SUM(Q44:Q52)</f>
        <v>0</v>
      </c>
      <c r="R43" s="226"/>
      <c r="S43" s="226"/>
      <c r="T43" s="227"/>
      <c r="U43" s="226">
        <f>SUM(U44:U52)</f>
        <v>0</v>
      </c>
      <c r="AE43" t="s">
        <v>106</v>
      </c>
    </row>
    <row r="44" spans="1:60" outlineLevel="1" x14ac:dyDescent="0.2">
      <c r="A44" s="214">
        <v>31</v>
      </c>
      <c r="B44" s="220" t="s">
        <v>172</v>
      </c>
      <c r="C44" s="263" t="s">
        <v>173</v>
      </c>
      <c r="D44" s="222" t="s">
        <v>174</v>
      </c>
      <c r="E44" s="228">
        <v>1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21</v>
      </c>
      <c r="M44" s="231">
        <f>G44*(1+L44/100)</f>
        <v>0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145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32</v>
      </c>
      <c r="B45" s="220" t="s">
        <v>175</v>
      </c>
      <c r="C45" s="263" t="s">
        <v>176</v>
      </c>
      <c r="D45" s="222" t="s">
        <v>177</v>
      </c>
      <c r="E45" s="228">
        <v>10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21</v>
      </c>
      <c r="M45" s="231">
        <f>G45*(1+L45/100)</f>
        <v>0</v>
      </c>
      <c r="N45" s="223">
        <v>0</v>
      </c>
      <c r="O45" s="223">
        <f>ROUND(E45*N45,5)</f>
        <v>0</v>
      </c>
      <c r="P45" s="223">
        <v>0</v>
      </c>
      <c r="Q45" s="223">
        <f>ROUND(E45*P45,5)</f>
        <v>0</v>
      </c>
      <c r="R45" s="223"/>
      <c r="S45" s="223"/>
      <c r="T45" s="224">
        <v>0</v>
      </c>
      <c r="U45" s="223">
        <f>ROUND(E45*T45,2)</f>
        <v>0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145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33</v>
      </c>
      <c r="B46" s="220" t="s">
        <v>178</v>
      </c>
      <c r="C46" s="263" t="s">
        <v>179</v>
      </c>
      <c r="D46" s="222" t="s">
        <v>120</v>
      </c>
      <c r="E46" s="228">
        <v>1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21</v>
      </c>
      <c r="M46" s="231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145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34</v>
      </c>
      <c r="B47" s="220" t="s">
        <v>180</v>
      </c>
      <c r="C47" s="263" t="s">
        <v>181</v>
      </c>
      <c r="D47" s="222" t="s">
        <v>120</v>
      </c>
      <c r="E47" s="228">
        <v>1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</v>
      </c>
      <c r="U47" s="223">
        <f>ROUND(E47*T47,2)</f>
        <v>0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145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35</v>
      </c>
      <c r="B48" s="220" t="s">
        <v>182</v>
      </c>
      <c r="C48" s="263" t="s">
        <v>183</v>
      </c>
      <c r="D48" s="222" t="s">
        <v>120</v>
      </c>
      <c r="E48" s="228">
        <v>1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21</v>
      </c>
      <c r="M48" s="231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</v>
      </c>
      <c r="U48" s="223">
        <f>ROUND(E48*T48,2)</f>
        <v>0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145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36</v>
      </c>
      <c r="B49" s="220" t="s">
        <v>184</v>
      </c>
      <c r="C49" s="263" t="s">
        <v>185</v>
      </c>
      <c r="D49" s="222" t="s">
        <v>120</v>
      </c>
      <c r="E49" s="228">
        <v>1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21</v>
      </c>
      <c r="M49" s="231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145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37</v>
      </c>
      <c r="B50" s="220" t="s">
        <v>186</v>
      </c>
      <c r="C50" s="263" t="s">
        <v>187</v>
      </c>
      <c r="D50" s="222" t="s">
        <v>120</v>
      </c>
      <c r="E50" s="228">
        <v>1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3">
        <v>0</v>
      </c>
      <c r="O50" s="223">
        <f>ROUND(E50*N50,5)</f>
        <v>0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145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38</v>
      </c>
      <c r="B51" s="220" t="s">
        <v>188</v>
      </c>
      <c r="C51" s="263" t="s">
        <v>189</v>
      </c>
      <c r="D51" s="222" t="s">
        <v>120</v>
      </c>
      <c r="E51" s="228">
        <v>1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21</v>
      </c>
      <c r="M51" s="231">
        <f>G51*(1+L51/100)</f>
        <v>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145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39</v>
      </c>
      <c r="B52" s="220" t="s">
        <v>190</v>
      </c>
      <c r="C52" s="263" t="s">
        <v>191</v>
      </c>
      <c r="D52" s="222" t="s">
        <v>120</v>
      </c>
      <c r="E52" s="228">
        <v>1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</v>
      </c>
      <c r="U52" s="223">
        <f>ROUND(E52*T52,2)</f>
        <v>0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145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15" t="s">
        <v>105</v>
      </c>
      <c r="B53" s="221" t="s">
        <v>77</v>
      </c>
      <c r="C53" s="264" t="s">
        <v>78</v>
      </c>
      <c r="D53" s="225"/>
      <c r="E53" s="229"/>
      <c r="F53" s="232"/>
      <c r="G53" s="232">
        <f>SUMIF(AE54:AE55,"&lt;&gt;NOR",G54:G55)</f>
        <v>0</v>
      </c>
      <c r="H53" s="232"/>
      <c r="I53" s="232">
        <f>SUM(I54:I55)</f>
        <v>0</v>
      </c>
      <c r="J53" s="232"/>
      <c r="K53" s="232">
        <f>SUM(K54:K55)</f>
        <v>0</v>
      </c>
      <c r="L53" s="232"/>
      <c r="M53" s="232">
        <f>SUM(M54:M55)</f>
        <v>0</v>
      </c>
      <c r="N53" s="226"/>
      <c r="O53" s="226">
        <f>SUM(O54:O55)</f>
        <v>0</v>
      </c>
      <c r="P53" s="226"/>
      <c r="Q53" s="226">
        <f>SUM(Q54:Q55)</f>
        <v>0</v>
      </c>
      <c r="R53" s="226"/>
      <c r="S53" s="226"/>
      <c r="T53" s="227"/>
      <c r="U53" s="226">
        <f>SUM(U54:U55)</f>
        <v>0</v>
      </c>
      <c r="AE53" t="s">
        <v>106</v>
      </c>
    </row>
    <row r="54" spans="1:60" outlineLevel="1" x14ac:dyDescent="0.2">
      <c r="A54" s="214">
        <v>40</v>
      </c>
      <c r="B54" s="220" t="s">
        <v>192</v>
      </c>
      <c r="C54" s="263" t="s">
        <v>193</v>
      </c>
      <c r="D54" s="222" t="s">
        <v>174</v>
      </c>
      <c r="E54" s="228">
        <v>1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21</v>
      </c>
      <c r="M54" s="231">
        <f>G54*(1+L54/100)</f>
        <v>0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0</v>
      </c>
      <c r="U54" s="223">
        <f>ROUND(E54*T54,2)</f>
        <v>0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145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1">
        <v>41</v>
      </c>
      <c r="B55" s="242" t="s">
        <v>77</v>
      </c>
      <c r="C55" s="265" t="s">
        <v>194</v>
      </c>
      <c r="D55" s="243" t="s">
        <v>174</v>
      </c>
      <c r="E55" s="244">
        <v>1</v>
      </c>
      <c r="F55" s="245">
        <f>H55+J55</f>
        <v>0</v>
      </c>
      <c r="G55" s="246">
        <f>ROUND(E55*F55,2)</f>
        <v>0</v>
      </c>
      <c r="H55" s="246"/>
      <c r="I55" s="246">
        <f>ROUND(E55*H55,2)</f>
        <v>0</v>
      </c>
      <c r="J55" s="246"/>
      <c r="K55" s="246">
        <f>ROUND(E55*J55,2)</f>
        <v>0</v>
      </c>
      <c r="L55" s="246">
        <v>21</v>
      </c>
      <c r="M55" s="246">
        <f>G55*(1+L55/100)</f>
        <v>0</v>
      </c>
      <c r="N55" s="247">
        <v>0</v>
      </c>
      <c r="O55" s="247">
        <f>ROUND(E55*N55,5)</f>
        <v>0</v>
      </c>
      <c r="P55" s="247">
        <v>0</v>
      </c>
      <c r="Q55" s="247">
        <f>ROUND(E55*P55,5)</f>
        <v>0</v>
      </c>
      <c r="R55" s="247"/>
      <c r="S55" s="247"/>
      <c r="T55" s="248">
        <v>0</v>
      </c>
      <c r="U55" s="247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145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x14ac:dyDescent="0.2">
      <c r="A56" s="6"/>
      <c r="B56" s="7" t="s">
        <v>195</v>
      </c>
      <c r="C56" s="266" t="s">
        <v>195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12</v>
      </c>
      <c r="AD56">
        <v>21</v>
      </c>
    </row>
    <row r="57" spans="1:60" x14ac:dyDescent="0.2">
      <c r="A57" s="249"/>
      <c r="B57" s="250" t="s">
        <v>28</v>
      </c>
      <c r="C57" s="267" t="s">
        <v>195</v>
      </c>
      <c r="D57" s="251"/>
      <c r="E57" s="251"/>
      <c r="F57" s="251"/>
      <c r="G57" s="262">
        <f>G8+G14+G24+G27+G31+G43+G53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f>SUMIF(L7:L55,AC56,G7:G55)</f>
        <v>0</v>
      </c>
      <c r="AD57">
        <f>SUMIF(L7:L55,AD56,G7:G55)</f>
        <v>0</v>
      </c>
      <c r="AE57" t="s">
        <v>196</v>
      </c>
    </row>
    <row r="58" spans="1:60" x14ac:dyDescent="0.2">
      <c r="A58" s="6"/>
      <c r="B58" s="7" t="s">
        <v>195</v>
      </c>
      <c r="C58" s="266" t="s">
        <v>195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6"/>
      <c r="B59" s="7" t="s">
        <v>195</v>
      </c>
      <c r="C59" s="266" t="s">
        <v>195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2" t="s">
        <v>197</v>
      </c>
      <c r="B60" s="252"/>
      <c r="C60" s="26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3"/>
      <c r="B61" s="254"/>
      <c r="C61" s="269"/>
      <c r="D61" s="254"/>
      <c r="E61" s="254"/>
      <c r="F61" s="254"/>
      <c r="G61" s="25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 t="s">
        <v>198</v>
      </c>
    </row>
    <row r="62" spans="1:60" x14ac:dyDescent="0.2">
      <c r="A62" s="256"/>
      <c r="B62" s="257"/>
      <c r="C62" s="270"/>
      <c r="D62" s="257"/>
      <c r="E62" s="257"/>
      <c r="F62" s="257"/>
      <c r="G62" s="258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6"/>
      <c r="B63" s="257"/>
      <c r="C63" s="270"/>
      <c r="D63" s="257"/>
      <c r="E63" s="257"/>
      <c r="F63" s="257"/>
      <c r="G63" s="258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6"/>
      <c r="B64" s="257"/>
      <c r="C64" s="270"/>
      <c r="D64" s="257"/>
      <c r="E64" s="257"/>
      <c r="F64" s="257"/>
      <c r="G64" s="258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9"/>
      <c r="B65" s="260"/>
      <c r="C65" s="271"/>
      <c r="D65" s="260"/>
      <c r="E65" s="260"/>
      <c r="F65" s="260"/>
      <c r="G65" s="261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195</v>
      </c>
      <c r="C66" s="266" t="s">
        <v>195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C67" s="272"/>
      <c r="AE67" t="s">
        <v>199</v>
      </c>
    </row>
  </sheetData>
  <mergeCells count="6">
    <mergeCell ref="A1:G1"/>
    <mergeCell ref="C2:G2"/>
    <mergeCell ref="C3:G3"/>
    <mergeCell ref="C4:G4"/>
    <mergeCell ref="A60:C60"/>
    <mergeCell ref="A61:G65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 Hanuš</dc:creator>
  <cp:lastModifiedBy>Laďa Hanuš</cp:lastModifiedBy>
  <cp:lastPrinted>2014-02-28T09:52:57Z</cp:lastPrinted>
  <dcterms:created xsi:type="dcterms:W3CDTF">2009-04-08T07:15:50Z</dcterms:created>
  <dcterms:modified xsi:type="dcterms:W3CDTF">2024-10-11T06:31:46Z</dcterms:modified>
</cp:coreProperties>
</file>